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35" windowWidth="15360" windowHeight="8745" tabRatio="610" activeTab="0"/>
  </bookViews>
  <sheets>
    <sheet name="Kostnaður" sheetId="1" r:id="rId1"/>
    <sheet name="Súlurit" sheetId="2" r:id="rId2"/>
    <sheet name="Kostnaður við tæki" sheetId="3" r:id="rId3"/>
    <sheet name="Kostnaður við dráttarvélar" sheetId="4" r:id="rId4"/>
  </sheets>
  <externalReferences>
    <externalReference r:id="rId7"/>
  </externalReferences>
  <definedNames>
    <definedName name="_xlnm.Print_Area" localSheetId="0">'Kostnaður'!$A$1:$I$85</definedName>
  </definedNames>
  <calcPr fullCalcOnLoad="1"/>
</workbook>
</file>

<file path=xl/sharedStrings.xml><?xml version="1.0" encoding="utf-8"?>
<sst xmlns="http://schemas.openxmlformats.org/spreadsheetml/2006/main" count="101" uniqueCount="48">
  <si>
    <t>Án VSK</t>
  </si>
  <si>
    <t>Með VSK</t>
  </si>
  <si>
    <t>B.  Nýræktun á mýrlendi. Minni framræsla, auðveldari vélavinna.</t>
  </si>
  <si>
    <t>C.  Nýræktun á mólendi. Dálítil framræsla, grjótnám og jöfnun.</t>
  </si>
  <si>
    <t>E.  Endurræktun. a) Land þar sem hreinsa þarf skurði og laga kýfingu.</t>
  </si>
  <si>
    <t>F.  Endurræktun. b) Land sem einungis þarf jarðvinnslu með dráttarvél.</t>
  </si>
  <si>
    <t>m3</t>
  </si>
  <si>
    <t>klst</t>
  </si>
  <si>
    <t>kg</t>
  </si>
  <si>
    <t>Eining</t>
  </si>
  <si>
    <t>Magn</t>
  </si>
  <si>
    <t xml:space="preserve">Jarðýta og maður. Frumvinnsla, ruðningar, jöfnun og kýfing   </t>
  </si>
  <si>
    <t>Dráttarvél og maður. Jarðvinnsla</t>
  </si>
  <si>
    <t>Dráttarvél og maður. Sáning, dreifing áburðar, völtun</t>
  </si>
  <si>
    <t xml:space="preserve">Jarðýta og maður. Frumvinnsla, ruðningar og jöfnun    </t>
  </si>
  <si>
    <t>Áburður</t>
  </si>
  <si>
    <t>Fræ</t>
  </si>
  <si>
    <t>Jarðýta og maður. Ruðningar og  jöfnun</t>
  </si>
  <si>
    <t>Grjótnám</t>
  </si>
  <si>
    <t>Jarðýta og maður. Jöfnun lands</t>
  </si>
  <si>
    <t>Hér er hægt að slá inn tölur til að meta kostnað við rekstur og notkun tækja</t>
  </si>
  <si>
    <t>Kr/ha</t>
  </si>
  <si>
    <t>Kaupverð, kr</t>
  </si>
  <si>
    <t>Ending, ár</t>
  </si>
  <si>
    <t>Viðhald, % af kaupv.</t>
  </si>
  <si>
    <t>Árleg notkun, ha</t>
  </si>
  <si>
    <t>Framræsla</t>
  </si>
  <si>
    <t>Breytur</t>
  </si>
  <si>
    <t>Tölur út frá breytum</t>
  </si>
  <si>
    <t>@, kr</t>
  </si>
  <si>
    <t>D.  Nýræktun á valllendi og sendnu landi. Engin framræsla, ekkert grjótnám og lágmarks jöfnun.</t>
  </si>
  <si>
    <t>Afköst byggð á mælingum og reynslu</t>
  </si>
  <si>
    <t>Vextir, % á ári</t>
  </si>
  <si>
    <t>A.  Nýræktun á mýrlendi. Mikil vélavinna og meðal framræsla.</t>
  </si>
  <si>
    <t>Framræsla miðast við 2ja metra djúpa skurði, án frárennslisskurða.</t>
  </si>
  <si>
    <t xml:space="preserve">Áburður </t>
  </si>
  <si>
    <t xml:space="preserve">Ræktunarkostnaður við túnrækt. </t>
  </si>
  <si>
    <r>
      <t xml:space="preserve">             </t>
    </r>
    <r>
      <rPr>
        <b/>
        <i/>
        <sz val="12"/>
        <rFont val="Arial"/>
        <family val="2"/>
      </rPr>
      <t xml:space="preserve">Einingaverð miðast við einn hektara. </t>
    </r>
  </si>
  <si>
    <r>
      <t>m</t>
    </r>
    <r>
      <rPr>
        <vertAlign val="superscript"/>
        <sz val="10"/>
        <rFont val="Arial"/>
        <family val="2"/>
      </rPr>
      <t>3</t>
    </r>
  </si>
  <si>
    <r>
      <t xml:space="preserve">               </t>
    </r>
    <r>
      <rPr>
        <b/>
        <i/>
        <sz val="12"/>
        <rFont val="Arial"/>
        <family val="2"/>
      </rPr>
      <t>Uppfært og endurskoðað í maí 2008</t>
    </r>
  </si>
  <si>
    <r>
      <t xml:space="preserve">Framræsla, 60 kr/m </t>
    </r>
    <r>
      <rPr>
        <i/>
        <sz val="8"/>
        <rFont val="Arial"/>
        <family val="2"/>
      </rPr>
      <t>(30 - 70 kr/m</t>
    </r>
    <r>
      <rPr>
        <i/>
        <vertAlign val="superscript"/>
        <sz val="8"/>
        <rFont val="Arial"/>
        <family val="2"/>
      </rPr>
      <t xml:space="preserve">3 </t>
    </r>
    <r>
      <rPr>
        <i/>
        <sz val="8"/>
        <rFont val="Arial"/>
        <family val="2"/>
      </rPr>
      <t>- eftir aðstæðum)</t>
    </r>
  </si>
  <si>
    <t>Jarðýta (meðalstærð),  7.560 kr/klst.</t>
  </si>
  <si>
    <t>Dráttarvél, öflug,  4.800 kr/klst.,  minni 3.840 kr/klst.</t>
  </si>
  <si>
    <t>Áburður með flutningi, 59.400 kr/tonn</t>
  </si>
  <si>
    <t>Vélamaður á jarðýtu og dráttarvél, 2.640 kr/klst.</t>
  </si>
  <si>
    <t>Fræ með flutningi, 600 kr/kg</t>
  </si>
  <si>
    <t>Forsendur án VSK:</t>
  </si>
  <si>
    <t>Sláið inn eigin forsendur í grænu reitina</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</si>
</sst>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b/>
      <sz val="10"/>
      <name val="Arial"/>
      <family val="2"/>
    </font>
    <font>
      <b/>
      <sz val="18"/>
      <color indexed="12"/>
      <name val="Times New Roman"/>
      <family val="1"/>
    </font>
    <font>
      <b/>
      <i/>
      <u val="single"/>
      <sz val="10"/>
      <name val="Arial"/>
      <family val="2"/>
    </font>
    <font>
      <i/>
      <sz val="10"/>
      <name val="Arial"/>
      <family val="2"/>
    </font>
    <font>
      <u val="single"/>
      <sz val="10"/>
      <color indexed="12"/>
      <name val="Arial"/>
      <family val="2"/>
    </font>
    <font>
      <u val="single"/>
      <sz val="10"/>
      <color indexed="36"/>
      <name val="Arial"/>
      <family val="2"/>
    </font>
    <font>
      <sz val="14"/>
      <name val="Arial"/>
      <family val="2"/>
    </font>
    <font>
      <sz val="12"/>
      <name val="Arial"/>
      <family val="2"/>
    </font>
    <font>
      <i/>
      <sz val="12"/>
      <name val="Arial"/>
      <family val="2"/>
    </font>
    <font>
      <b/>
      <i/>
      <sz val="12"/>
      <name val="Arial"/>
      <family val="2"/>
    </font>
    <font>
      <i/>
      <sz val="8"/>
      <name val="Arial"/>
      <family val="2"/>
    </font>
    <font>
      <i/>
      <vertAlign val="superscript"/>
      <sz val="8"/>
      <name val="Arial"/>
      <family val="2"/>
    </font>
    <font>
      <sz val="10"/>
      <color indexed="8"/>
      <name val="Arial"/>
      <family val="2"/>
    </font>
    <font>
      <i/>
      <sz val="14"/>
      <name val="Arial"/>
      <family val="2"/>
    </font>
    <font>
      <vertAlign val="superscript"/>
      <sz val="10"/>
      <name val="Arial"/>
      <family val="2"/>
    </font>
    <font>
      <sz val="12"/>
      <color indexed="8"/>
      <name val="Arial"/>
      <family val="2"/>
    </font>
    <font>
      <sz val="14"/>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family val="2"/>
    </font>
    <font>
      <b/>
      <i/>
      <sz val="10"/>
      <color indexed="8"/>
      <name val="Arial"/>
      <family val="2"/>
    </font>
    <font>
      <i/>
      <sz val="10"/>
      <color indexed="8"/>
      <name val="Arial"/>
      <family val="2"/>
    </font>
    <font>
      <b/>
      <sz val="11.25"/>
      <color indexed="8"/>
      <name val="Arial"/>
      <family val="2"/>
    </font>
    <font>
      <b/>
      <sz val="13"/>
      <color indexed="8"/>
      <name val="Arial"/>
      <family val="2"/>
    </font>
    <font>
      <b/>
      <sz val="16"/>
      <color indexed="8"/>
      <name val="Arial"/>
      <family val="2"/>
    </font>
    <font>
      <b/>
      <sz val="16.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double"/>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xf>
    <xf numFmtId="0" fontId="0" fillId="0" borderId="0" xfId="0" applyAlignment="1">
      <alignment horizontal="center"/>
    </xf>
    <xf numFmtId="3" fontId="0" fillId="0" borderId="0" xfId="0" applyNumberFormat="1" applyAlignment="1">
      <alignment/>
    </xf>
    <xf numFmtId="3" fontId="0" fillId="0" borderId="0" xfId="0" applyNumberFormat="1" applyFill="1" applyAlignment="1">
      <alignment/>
    </xf>
    <xf numFmtId="3" fontId="0" fillId="33" borderId="10" xfId="0" applyNumberFormat="1" applyFill="1" applyBorder="1" applyAlignment="1">
      <alignment/>
    </xf>
    <xf numFmtId="3" fontId="0" fillId="33" borderId="11" xfId="0" applyNumberFormat="1" applyFill="1" applyBorder="1" applyAlignment="1">
      <alignment/>
    </xf>
    <xf numFmtId="0" fontId="0" fillId="33" borderId="12" xfId="0" applyFill="1" applyBorder="1" applyAlignment="1">
      <alignment/>
    </xf>
    <xf numFmtId="3" fontId="0" fillId="33" borderId="13" xfId="0" applyNumberFormat="1" applyFill="1" applyBorder="1" applyAlignment="1">
      <alignment/>
    </xf>
    <xf numFmtId="0" fontId="0" fillId="33" borderId="12" xfId="0" applyFill="1" applyBorder="1" applyAlignment="1">
      <alignment horizontal="center"/>
    </xf>
    <xf numFmtId="0" fontId="0" fillId="33" borderId="14" xfId="0" applyFill="1" applyBorder="1" applyAlignment="1">
      <alignment/>
    </xf>
    <xf numFmtId="3" fontId="0" fillId="33" borderId="15" xfId="0" applyNumberFormat="1" applyFill="1" applyBorder="1" applyAlignment="1">
      <alignment/>
    </xf>
    <xf numFmtId="3" fontId="0" fillId="33" borderId="0" xfId="0" applyNumberFormat="1" applyFill="1" applyBorder="1" applyAlignment="1">
      <alignment/>
    </xf>
    <xf numFmtId="3" fontId="0" fillId="33" borderId="16" xfId="0" applyNumberFormat="1" applyFill="1" applyBorder="1" applyAlignment="1">
      <alignment/>
    </xf>
    <xf numFmtId="3" fontId="0" fillId="33" borderId="17" xfId="0" applyNumberFormat="1" applyFill="1" applyBorder="1" applyAlignment="1">
      <alignment/>
    </xf>
    <xf numFmtId="3" fontId="0" fillId="33" borderId="18" xfId="0" applyNumberFormat="1" applyFill="1" applyBorder="1" applyAlignment="1">
      <alignment/>
    </xf>
    <xf numFmtId="3" fontId="0" fillId="33" borderId="19" xfId="0" applyNumberFormat="1" applyFill="1" applyBorder="1" applyAlignment="1">
      <alignment/>
    </xf>
    <xf numFmtId="0" fontId="1" fillId="0" borderId="20" xfId="0" applyFont="1" applyBorder="1" applyAlignment="1">
      <alignment horizontal="center"/>
    </xf>
    <xf numFmtId="0" fontId="1" fillId="33" borderId="14" xfId="0" applyFont="1" applyFill="1" applyBorder="1" applyAlignment="1">
      <alignment horizontal="center"/>
    </xf>
    <xf numFmtId="49" fontId="1" fillId="33" borderId="15" xfId="0" applyNumberFormat="1" applyFont="1" applyFill="1" applyBorder="1" applyAlignment="1">
      <alignment horizontal="center"/>
    </xf>
    <xf numFmtId="3" fontId="1" fillId="33" borderId="20" xfId="0" applyNumberFormat="1" applyFont="1" applyFill="1" applyBorder="1" applyAlignment="1">
      <alignment horizontal="center"/>
    </xf>
    <xf numFmtId="3" fontId="1" fillId="33" borderId="15" xfId="0" applyNumberFormat="1" applyFont="1" applyFill="1" applyBorder="1" applyAlignment="1">
      <alignment horizontal="center"/>
    </xf>
    <xf numFmtId="0" fontId="3" fillId="0" borderId="0" xfId="0" applyFont="1" applyAlignment="1">
      <alignment/>
    </xf>
    <xf numFmtId="0" fontId="4" fillId="0" borderId="0" xfId="0" applyFont="1" applyAlignment="1">
      <alignment/>
    </xf>
    <xf numFmtId="0" fontId="3"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7" fillId="0" borderId="0" xfId="0" applyFont="1" applyAlignment="1">
      <alignment/>
    </xf>
    <xf numFmtId="0" fontId="8" fillId="0" borderId="0" xfId="0" applyFont="1" applyAlignment="1">
      <alignment/>
    </xf>
    <xf numFmtId="3" fontId="8" fillId="0" borderId="0" xfId="0" applyNumberFormat="1" applyFont="1" applyAlignment="1">
      <alignment/>
    </xf>
    <xf numFmtId="0" fontId="9" fillId="0" borderId="0" xfId="0" applyFont="1" applyFill="1" applyAlignment="1">
      <alignment/>
    </xf>
    <xf numFmtId="0" fontId="4" fillId="34" borderId="0" xfId="0" applyFont="1" applyFill="1" applyAlignment="1">
      <alignment/>
    </xf>
    <xf numFmtId="0" fontId="14" fillId="0" borderId="0" xfId="0" applyFont="1" applyFill="1" applyAlignment="1">
      <alignment/>
    </xf>
    <xf numFmtId="0" fontId="2" fillId="0" borderId="0" xfId="0" applyFont="1" applyAlignment="1">
      <alignment horizontal="center"/>
    </xf>
    <xf numFmtId="0" fontId="0" fillId="0" borderId="0" xfId="0" applyFont="1" applyAlignment="1">
      <alignment/>
    </xf>
    <xf numFmtId="0" fontId="0" fillId="0" borderId="0" xfId="0" applyFill="1" applyBorder="1" applyAlignment="1">
      <alignment/>
    </xf>
    <xf numFmtId="3" fontId="0" fillId="0" borderId="0" xfId="0" applyNumberFormat="1" applyFill="1" applyBorder="1" applyAlignment="1">
      <alignment/>
    </xf>
    <xf numFmtId="0" fontId="0" fillId="34" borderId="0" xfId="0" applyNumberFormat="1" applyFill="1" applyBorder="1" applyAlignment="1">
      <alignment/>
    </xf>
    <xf numFmtId="0" fontId="0" fillId="0" borderId="0" xfId="0" applyBorder="1" applyAlignment="1">
      <alignment/>
    </xf>
    <xf numFmtId="0" fontId="1" fillId="33" borderId="21" xfId="0" applyFont="1" applyFill="1" applyBorder="1" applyAlignment="1">
      <alignment horizontal="center"/>
    </xf>
    <xf numFmtId="0" fontId="1" fillId="33" borderId="22" xfId="0" applyFont="1" applyFill="1" applyBorder="1" applyAlignment="1">
      <alignment horizontal="center"/>
    </xf>
    <xf numFmtId="0" fontId="1" fillId="34" borderId="0" xfId="0" applyNumberFormat="1" applyFont="1" applyFill="1" applyBorder="1" applyAlignment="1">
      <alignment horizontal="center"/>
    </xf>
    <xf numFmtId="0" fontId="0" fillId="16" borderId="21" xfId="0" applyFont="1" applyFill="1" applyBorder="1" applyAlignment="1">
      <alignment horizontal="center"/>
    </xf>
    <xf numFmtId="0" fontId="0" fillId="16" borderId="23" xfId="0" applyFont="1" applyFill="1" applyBorder="1" applyAlignment="1">
      <alignment horizontal="center"/>
    </xf>
    <xf numFmtId="0" fontId="0" fillId="16" borderId="22" xfId="0" applyFont="1" applyFill="1" applyBorder="1" applyAlignment="1">
      <alignment horizontal="center"/>
    </xf>
    <xf numFmtId="3" fontId="0" fillId="16" borderId="12" xfId="0" applyNumberFormat="1" applyFill="1" applyBorder="1" applyAlignment="1" applyProtection="1">
      <alignment horizontal="center"/>
      <protection locked="0"/>
    </xf>
    <xf numFmtId="3" fontId="0" fillId="16" borderId="13" xfId="0" applyNumberFormat="1" applyFill="1" applyBorder="1" applyAlignment="1" applyProtection="1">
      <alignment/>
      <protection locked="0"/>
    </xf>
    <xf numFmtId="3" fontId="0" fillId="16" borderId="14" xfId="0" applyNumberFormat="1" applyFill="1" applyBorder="1" applyAlignment="1" applyProtection="1">
      <alignment horizontal="center"/>
      <protection locked="0"/>
    </xf>
    <xf numFmtId="3" fontId="0" fillId="16" borderId="15" xfId="0" applyNumberFormat="1" applyFill="1" applyBorder="1" applyAlignment="1" applyProtection="1">
      <alignment/>
      <protection locked="0"/>
    </xf>
    <xf numFmtId="3" fontId="13" fillId="16" borderId="12" xfId="0" applyNumberFormat="1" applyFont="1" applyFill="1" applyBorder="1" applyAlignment="1" applyProtection="1">
      <alignment horizontal="center"/>
      <protection locked="0"/>
    </xf>
    <xf numFmtId="3" fontId="13" fillId="16" borderId="13" xfId="0" applyNumberFormat="1" applyFont="1" applyFill="1" applyBorder="1" applyAlignment="1" applyProtection="1">
      <alignment/>
      <protection locked="0"/>
    </xf>
    <xf numFmtId="3" fontId="13" fillId="16" borderId="14" xfId="0" applyNumberFormat="1" applyFont="1" applyFill="1" applyBorder="1" applyAlignment="1" applyProtection="1">
      <alignment horizontal="center"/>
      <protection locked="0"/>
    </xf>
    <xf numFmtId="3" fontId="13" fillId="16" borderId="15" xfId="0" applyNumberFormat="1" applyFont="1" applyFill="1" applyBorder="1" applyAlignment="1" applyProtection="1">
      <alignment/>
      <protection locked="0"/>
    </xf>
    <xf numFmtId="3" fontId="0" fillId="16" borderId="24" xfId="0" applyNumberFormat="1" applyFill="1" applyBorder="1" applyAlignment="1" applyProtection="1">
      <alignment horizontal="center"/>
      <protection locked="0"/>
    </xf>
    <xf numFmtId="3" fontId="0" fillId="16" borderId="25" xfId="0" applyNumberFormat="1" applyFill="1" applyBorder="1" applyAlignment="1" applyProtection="1">
      <alignment/>
      <protection locked="0"/>
    </xf>
    <xf numFmtId="3" fontId="13" fillId="16" borderId="24" xfId="0" applyNumberFormat="1" applyFont="1" applyFill="1" applyBorder="1" applyAlignment="1" applyProtection="1">
      <alignment horizontal="center"/>
      <protection locked="0"/>
    </xf>
    <xf numFmtId="3" fontId="13" fillId="16" borderId="25" xfId="0" applyNumberFormat="1" applyFont="1" applyFill="1" applyBorder="1" applyAlignment="1" applyProtection="1">
      <alignment/>
      <protection locked="0"/>
    </xf>
    <xf numFmtId="3" fontId="1" fillId="33" borderId="21" xfId="0" applyNumberFormat="1" applyFont="1" applyFill="1" applyBorder="1" applyAlignment="1">
      <alignment horizontal="center"/>
    </xf>
    <xf numFmtId="3" fontId="1" fillId="33" borderId="22"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Áætlaður rækrunarkostnaður á hektara árið 2007 </a:t>
            </a:r>
            <a:r>
              <a:rPr lang="en-US" cap="none" sz="1200" b="1" i="0" u="none" baseline="0">
                <a:solidFill>
                  <a:srgbClr val="000000"/>
                </a:solidFill>
                <a:latin typeface="Arial"/>
                <a:ea typeface="Arial"/>
                <a:cs typeface="Arial"/>
              </a:rPr>
              <a:t>(án vsk)</a:t>
            </a:r>
          </a:p>
        </c:rich>
      </c:tx>
      <c:layout>
        <c:manualLayout>
          <c:xMode val="factor"/>
          <c:yMode val="factor"/>
          <c:x val="0.002"/>
          <c:y val="0"/>
        </c:manualLayout>
      </c:layout>
      <c:spPr>
        <a:noFill/>
        <a:ln>
          <a:noFill/>
        </a:ln>
      </c:spPr>
    </c:title>
    <c:view3D>
      <c:rotX val="15"/>
      <c:hPercent val="43"/>
      <c:rotY val="20"/>
      <c:depthPercent val="100"/>
      <c:rAngAx val="1"/>
    </c:view3D>
    <c:plotArea>
      <c:layout>
        <c:manualLayout>
          <c:xMode val="edge"/>
          <c:yMode val="edge"/>
          <c:x val="0.02325"/>
          <c:y val="0.11725"/>
          <c:w val="0.86825"/>
          <c:h val="0.6047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(Kostnaður!$A$12,Kostnaður!$A$22,Kostnaður!$A$32,Kostnaður!$A$40,Kostnaður!$A$49,Kostnaður!$A$56)</c:f>
              <c:numCache>
                <c:ptCount val="6"/>
              </c:numCache>
            </c:numRef>
          </c:cat>
          <c:val>
            <c:numRef>
              <c:f>(Kostnaður!$E$12,Kostnaður!$E$22,Kostnaður!$E$32,Kostnaður!$E$40,Kostnaður!$E$49,Kostnaður!$E$56)</c:f>
              <c:numCache>
                <c:ptCount val="6"/>
                <c:pt idx="0">
                  <c:v>315600</c:v>
                </c:pt>
                <c:pt idx="1">
                  <c:v>250800</c:v>
                </c:pt>
                <c:pt idx="2">
                  <c:v>222930</c:v>
                </c:pt>
                <c:pt idx="3">
                  <c:v>138660</c:v>
                </c:pt>
                <c:pt idx="4">
                  <c:v>200460</c:v>
                </c:pt>
                <c:pt idx="5">
                  <c:v>113760</c:v>
                </c:pt>
              </c:numCache>
            </c:numRef>
          </c:val>
          <c:shape val="box"/>
        </c:ser>
        <c:shape val="box"/>
        <c:axId val="10336699"/>
        <c:axId val="25921428"/>
      </c:bar3DChart>
      <c:catAx>
        <c:axId val="10336699"/>
        <c:scaling>
          <c:orientation val="minMax"/>
        </c:scaling>
        <c:axPos val="b"/>
        <c:title>
          <c:tx>
            <c:rich>
              <a:bodyPr vert="horz" rot="0" anchor="ctr"/>
              <a:lstStyle/>
              <a:p>
                <a:pPr algn="ctr">
                  <a:defRPr/>
                </a:pPr>
                <a:r>
                  <a:rPr lang="en-US" cap="none" sz="1125" b="1" i="0" u="none" baseline="0">
                    <a:solidFill>
                      <a:srgbClr val="000000"/>
                    </a:solidFill>
                    <a:latin typeface="Arial"/>
                    <a:ea typeface="Arial"/>
                    <a:cs typeface="Arial"/>
                  </a:rPr>
                  <a:t>Jarðvegstegundir</a:t>
                </a:r>
              </a:p>
            </c:rich>
          </c:tx>
          <c:layout>
            <c:manualLayout>
              <c:xMode val="factor"/>
              <c:yMode val="factor"/>
              <c:x val="0.001"/>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5921428"/>
        <c:crosses val="autoZero"/>
        <c:auto val="1"/>
        <c:lblOffset val="100"/>
        <c:tickLblSkip val="1"/>
        <c:noMultiLvlLbl val="0"/>
      </c:catAx>
      <c:valAx>
        <c:axId val="25921428"/>
        <c:scaling>
          <c:orientation val="minMax"/>
        </c:scaling>
        <c:axPos val="l"/>
        <c:title>
          <c:tx>
            <c:rich>
              <a:bodyPr vert="horz" rot="-5400000" anchor="ctr"/>
              <a:lstStyle/>
              <a:p>
                <a:pPr algn="ctr">
                  <a:defRPr/>
                </a:pPr>
                <a:r>
                  <a:rPr lang="en-US" cap="none" sz="1300" b="1" i="0" u="none" baseline="0">
                    <a:solidFill>
                      <a:srgbClr val="000000"/>
                    </a:solidFill>
                    <a:latin typeface="Arial"/>
                    <a:ea typeface="Arial"/>
                    <a:cs typeface="Arial"/>
                  </a:rPr>
                  <a:t>Kr á hektara</a:t>
                </a:r>
              </a:p>
            </c:rich>
          </c:tx>
          <c:layout>
            <c:manualLayout>
              <c:xMode val="factor"/>
              <c:yMode val="factor"/>
              <c:x val="-0.00925"/>
              <c:y val="0.00675"/>
            </c:manualLayout>
          </c:layout>
          <c:overlay val="0"/>
          <c:spPr>
            <a:noFill/>
            <a:ln>
              <a:noFill/>
            </a:ln>
          </c:spPr>
        </c:title>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0336699"/>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Kostnaður á ha sem fall af kaupverði, m.v. 50 ha/ári og 2000 ha endingu.</a:t>
            </a:r>
          </a:p>
        </c:rich>
      </c:tx>
      <c:layout>
        <c:manualLayout>
          <c:xMode val="factor"/>
          <c:yMode val="factor"/>
          <c:x val="0.0135"/>
          <c:y val="0"/>
        </c:manualLayout>
      </c:layout>
      <c:spPr>
        <a:noFill/>
        <a:ln>
          <a:noFill/>
        </a:ln>
      </c:spPr>
    </c:title>
    <c:plotArea>
      <c:layout>
        <c:manualLayout>
          <c:xMode val="edge"/>
          <c:yMode val="edge"/>
          <c:x val="0.017"/>
          <c:y val="0.22525"/>
          <c:w val="0.966"/>
          <c:h val="0.74175"/>
        </c:manualLayout>
      </c:layout>
      <c:scatterChart>
        <c:scatterStyle val="smoothMarker"/>
        <c:varyColors val="0"/>
        <c:ser>
          <c:idx val="0"/>
          <c:order val="0"/>
          <c:tx>
            <c:v>Kostnaður á ha sem fall af kaupverði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'Kostnaður við tæki'!$J$3:$X$3</c:f>
              <c:numCache/>
            </c:numRef>
          </c:xVal>
          <c:yVal>
            <c:numRef>
              <c:f>'Kostnaður við tæki'!$J$8:$X$8</c:f>
              <c:numCache/>
            </c:numRef>
          </c:yVal>
          <c:smooth val="1"/>
        </c:ser>
        <c:axId val="31966261"/>
        <c:axId val="19260894"/>
      </c:scatterChart>
      <c:valAx>
        <c:axId val="31966261"/>
        <c:scaling>
          <c:orientation val="minMax"/>
          <c:max val="1600000"/>
          <c:min val="0"/>
        </c:scaling>
        <c:axPos val="b"/>
        <c:delete val="0"/>
        <c:numFmt formatCode="General" sourceLinked="1"/>
        <c:majorTickMark val="out"/>
        <c:minorTickMark val="none"/>
        <c:tickLblPos val="nextTo"/>
        <c:spPr>
          <a:ln w="3175">
            <a:solidFill>
              <a:srgbClr val="000000"/>
            </a:solidFill>
          </a:ln>
        </c:spPr>
        <c:crossAx val="19260894"/>
        <c:crosses val="autoZero"/>
        <c:crossBetween val="midCat"/>
        <c:dispUnits/>
      </c:valAx>
      <c:valAx>
        <c:axId val="192608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96626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Kostnaður á ha sem fall af árlegri notkun, m.v. 500.000 kr. kaupverð og 2000 tíma endingu</a:t>
            </a:r>
          </a:p>
        </c:rich>
      </c:tx>
      <c:layout>
        <c:manualLayout>
          <c:xMode val="factor"/>
          <c:yMode val="factor"/>
          <c:x val="-0.044"/>
          <c:y val="0"/>
        </c:manualLayout>
      </c:layout>
      <c:spPr>
        <a:noFill/>
        <a:ln>
          <a:noFill/>
        </a:ln>
      </c:spPr>
    </c:title>
    <c:plotArea>
      <c:layout>
        <c:manualLayout>
          <c:xMode val="edge"/>
          <c:yMode val="edge"/>
          <c:x val="0.017"/>
          <c:y val="0.21825"/>
          <c:w val="0.96625"/>
          <c:h val="0.75"/>
        </c:manualLayout>
      </c:layout>
      <c:scatterChart>
        <c:scatterStyle val="smoothMarker"/>
        <c:varyColors val="0"/>
        <c:ser>
          <c:idx val="0"/>
          <c:order val="0"/>
          <c:tx>
            <c:v>Kostnaður á ha sem fall af árlegri notkun, m.v. 500.000 kr. kaupverð</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'Kostnaður við tæki'!$J$14:$X$14</c:f>
              <c:numCache/>
            </c:numRef>
          </c:xVal>
          <c:yVal>
            <c:numRef>
              <c:f>'Kostnaður við tæki'!$J$15:$X$15</c:f>
              <c:numCache/>
            </c:numRef>
          </c:yVal>
          <c:smooth val="1"/>
        </c:ser>
        <c:axId val="39130319"/>
        <c:axId val="16628552"/>
      </c:scatterChart>
      <c:valAx>
        <c:axId val="39130319"/>
        <c:scaling>
          <c:orientation val="minMax"/>
          <c:max val="160"/>
          <c:min val="0"/>
        </c:scaling>
        <c:axPos val="b"/>
        <c:delete val="0"/>
        <c:numFmt formatCode="General" sourceLinked="1"/>
        <c:majorTickMark val="out"/>
        <c:minorTickMark val="none"/>
        <c:tickLblPos val="nextTo"/>
        <c:spPr>
          <a:ln w="3175">
            <a:solidFill>
              <a:srgbClr val="000000"/>
            </a:solidFill>
          </a:ln>
        </c:spPr>
        <c:crossAx val="16628552"/>
        <c:crosses val="autoZero"/>
        <c:crossBetween val="midCat"/>
        <c:dispUnits/>
      </c:valAx>
      <c:valAx>
        <c:axId val="166285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13031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Áætlaður kostnaður við rekstur dráttarvéla</a:t>
            </a:r>
          </a:p>
        </c:rich>
      </c:tx>
      <c:layout>
        <c:manualLayout>
          <c:xMode val="factor"/>
          <c:yMode val="factor"/>
          <c:x val="0.00625"/>
          <c:y val="0"/>
        </c:manualLayout>
      </c:layout>
      <c:spPr>
        <a:noFill/>
        <a:ln>
          <a:noFill/>
        </a:ln>
      </c:spPr>
    </c:title>
    <c:plotArea>
      <c:layout>
        <c:manualLayout>
          <c:xMode val="edge"/>
          <c:yMode val="edge"/>
          <c:x val="0.06125"/>
          <c:y val="0.15725"/>
          <c:w val="0.77675"/>
          <c:h val="0.7445"/>
        </c:manualLayout>
      </c:layout>
      <c:scatterChart>
        <c:scatterStyle val="smoothMarker"/>
        <c:varyColors val="0"/>
        <c:ser>
          <c:idx val="0"/>
          <c:order val="0"/>
          <c:tx>
            <c:v>60 hö</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'[1]Drvt1'!$D$54:$D$60</c:f>
              <c:numCache>
                <c:ptCount val="7"/>
                <c:pt idx="0">
                  <c:v>200</c:v>
                </c:pt>
                <c:pt idx="1">
                  <c:v>300</c:v>
                </c:pt>
                <c:pt idx="2">
                  <c:v>400</c:v>
                </c:pt>
                <c:pt idx="3">
                  <c:v>500</c:v>
                </c:pt>
                <c:pt idx="4">
                  <c:v>600</c:v>
                </c:pt>
                <c:pt idx="5">
                  <c:v>700</c:v>
                </c:pt>
                <c:pt idx="6">
                  <c:v>800</c:v>
                </c:pt>
              </c:numCache>
            </c:numRef>
          </c:xVal>
          <c:yVal>
            <c:numRef>
              <c:f>'[1]Drvt1'!$E$54:$E$60</c:f>
              <c:numCache>
                <c:ptCount val="7"/>
                <c:pt idx="0">
                  <c:v>2636</c:v>
                </c:pt>
                <c:pt idx="1">
                  <c:v>2062</c:v>
                </c:pt>
                <c:pt idx="2">
                  <c:v>1774</c:v>
                </c:pt>
                <c:pt idx="3">
                  <c:v>1601</c:v>
                </c:pt>
                <c:pt idx="4">
                  <c:v>1486</c:v>
                </c:pt>
                <c:pt idx="5">
                  <c:v>1404</c:v>
                </c:pt>
                <c:pt idx="6">
                  <c:v>1342</c:v>
                </c:pt>
              </c:numCache>
            </c:numRef>
          </c:yVal>
          <c:smooth val="1"/>
        </c:ser>
        <c:ser>
          <c:idx val="1"/>
          <c:order val="1"/>
          <c:tx>
            <c:v>70 hö</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'[1]Drvt1'!$D$54:$D$60</c:f>
              <c:numCache>
                <c:ptCount val="7"/>
                <c:pt idx="0">
                  <c:v>200</c:v>
                </c:pt>
                <c:pt idx="1">
                  <c:v>300</c:v>
                </c:pt>
                <c:pt idx="2">
                  <c:v>400</c:v>
                </c:pt>
                <c:pt idx="3">
                  <c:v>500</c:v>
                </c:pt>
                <c:pt idx="4">
                  <c:v>600</c:v>
                </c:pt>
                <c:pt idx="5">
                  <c:v>700</c:v>
                </c:pt>
                <c:pt idx="6">
                  <c:v>800</c:v>
                </c:pt>
              </c:numCache>
            </c:numRef>
          </c:xVal>
          <c:yVal>
            <c:numRef>
              <c:f>'[1]Drvt1'!$F$54:$F$60</c:f>
              <c:numCache>
                <c:ptCount val="7"/>
                <c:pt idx="0">
                  <c:v>2981</c:v>
                </c:pt>
                <c:pt idx="1">
                  <c:v>2323</c:v>
                </c:pt>
                <c:pt idx="2">
                  <c:v>1995</c:v>
                </c:pt>
                <c:pt idx="3">
                  <c:v>1797</c:v>
                </c:pt>
                <c:pt idx="4">
                  <c:v>1666</c:v>
                </c:pt>
                <c:pt idx="5">
                  <c:v>1572</c:v>
                </c:pt>
                <c:pt idx="6">
                  <c:v>1502</c:v>
                </c:pt>
              </c:numCache>
            </c:numRef>
          </c:yVal>
          <c:smooth val="1"/>
        </c:ser>
        <c:ser>
          <c:idx val="2"/>
          <c:order val="2"/>
          <c:tx>
            <c:v>80 hö</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'[1]Drvt1'!$D$54:$D$60</c:f>
              <c:numCache>
                <c:ptCount val="7"/>
                <c:pt idx="0">
                  <c:v>200</c:v>
                </c:pt>
                <c:pt idx="1">
                  <c:v>300</c:v>
                </c:pt>
                <c:pt idx="2">
                  <c:v>400</c:v>
                </c:pt>
                <c:pt idx="3">
                  <c:v>500</c:v>
                </c:pt>
                <c:pt idx="4">
                  <c:v>600</c:v>
                </c:pt>
                <c:pt idx="5">
                  <c:v>700</c:v>
                </c:pt>
                <c:pt idx="6">
                  <c:v>800</c:v>
                </c:pt>
              </c:numCache>
            </c:numRef>
          </c:xVal>
          <c:yVal>
            <c:numRef>
              <c:f>'[1]Drvt1'!$G$54:$G$60</c:f>
              <c:numCache>
                <c:ptCount val="7"/>
                <c:pt idx="0">
                  <c:v>3323</c:v>
                </c:pt>
                <c:pt idx="1">
                  <c:v>2584</c:v>
                </c:pt>
                <c:pt idx="2">
                  <c:v>2215</c:v>
                </c:pt>
                <c:pt idx="3">
                  <c:v>1994</c:v>
                </c:pt>
                <c:pt idx="4">
                  <c:v>1846</c:v>
                </c:pt>
                <c:pt idx="5">
                  <c:v>1740</c:v>
                </c:pt>
                <c:pt idx="6">
                  <c:v>1661</c:v>
                </c:pt>
              </c:numCache>
            </c:numRef>
          </c:yVal>
          <c:smooth val="1"/>
        </c:ser>
        <c:ser>
          <c:idx val="3"/>
          <c:order val="3"/>
          <c:tx>
            <c:v>90 hö</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'[1]Drvt1'!$D$54:$D$60</c:f>
              <c:numCache>
                <c:ptCount val="7"/>
                <c:pt idx="0">
                  <c:v>200</c:v>
                </c:pt>
                <c:pt idx="1">
                  <c:v>300</c:v>
                </c:pt>
                <c:pt idx="2">
                  <c:v>400</c:v>
                </c:pt>
                <c:pt idx="3">
                  <c:v>500</c:v>
                </c:pt>
                <c:pt idx="4">
                  <c:v>600</c:v>
                </c:pt>
                <c:pt idx="5">
                  <c:v>700</c:v>
                </c:pt>
                <c:pt idx="6">
                  <c:v>800</c:v>
                </c:pt>
              </c:numCache>
            </c:numRef>
          </c:xVal>
          <c:yVal>
            <c:numRef>
              <c:f>'[1]Drvt1'!$H$54:$H$60</c:f>
              <c:numCache>
                <c:ptCount val="7"/>
                <c:pt idx="0">
                  <c:v>3665</c:v>
                </c:pt>
                <c:pt idx="1">
                  <c:v>2846</c:v>
                </c:pt>
                <c:pt idx="2">
                  <c:v>2436</c:v>
                </c:pt>
                <c:pt idx="3">
                  <c:v>2190</c:v>
                </c:pt>
                <c:pt idx="4">
                  <c:v>2026</c:v>
                </c:pt>
                <c:pt idx="5">
                  <c:v>1909</c:v>
                </c:pt>
                <c:pt idx="6">
                  <c:v>1821</c:v>
                </c:pt>
              </c:numCache>
            </c:numRef>
          </c:yVal>
          <c:smooth val="1"/>
        </c:ser>
        <c:ser>
          <c:idx val="4"/>
          <c:order val="4"/>
          <c:tx>
            <c:v>100 hö</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'[1]Drvt1'!$D$54:$D$60</c:f>
              <c:numCache>
                <c:ptCount val="7"/>
                <c:pt idx="0">
                  <c:v>200</c:v>
                </c:pt>
                <c:pt idx="1">
                  <c:v>300</c:v>
                </c:pt>
                <c:pt idx="2">
                  <c:v>400</c:v>
                </c:pt>
                <c:pt idx="3">
                  <c:v>500</c:v>
                </c:pt>
                <c:pt idx="4">
                  <c:v>600</c:v>
                </c:pt>
                <c:pt idx="5">
                  <c:v>700</c:v>
                </c:pt>
                <c:pt idx="6">
                  <c:v>800</c:v>
                </c:pt>
              </c:numCache>
            </c:numRef>
          </c:xVal>
          <c:yVal>
            <c:numRef>
              <c:f>'[1]Drvt1'!$I$54:$I$60</c:f>
              <c:numCache>
                <c:ptCount val="7"/>
                <c:pt idx="0">
                  <c:v>4007</c:v>
                </c:pt>
                <c:pt idx="1">
                  <c:v>3107</c:v>
                </c:pt>
                <c:pt idx="2">
                  <c:v>2656</c:v>
                </c:pt>
                <c:pt idx="3">
                  <c:v>2386</c:v>
                </c:pt>
                <c:pt idx="4">
                  <c:v>2206</c:v>
                </c:pt>
                <c:pt idx="5">
                  <c:v>2077</c:v>
                </c:pt>
                <c:pt idx="6">
                  <c:v>1981</c:v>
                </c:pt>
              </c:numCache>
            </c:numRef>
          </c:yVal>
          <c:smooth val="1"/>
        </c:ser>
        <c:ser>
          <c:idx val="5"/>
          <c:order val="5"/>
          <c:tx>
            <c:v>110 hö</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'[1]Drvt1'!$D$54:$D$60</c:f>
              <c:numCache>
                <c:ptCount val="7"/>
                <c:pt idx="0">
                  <c:v>200</c:v>
                </c:pt>
                <c:pt idx="1">
                  <c:v>300</c:v>
                </c:pt>
                <c:pt idx="2">
                  <c:v>400</c:v>
                </c:pt>
                <c:pt idx="3">
                  <c:v>500</c:v>
                </c:pt>
                <c:pt idx="4">
                  <c:v>600</c:v>
                </c:pt>
                <c:pt idx="5">
                  <c:v>700</c:v>
                </c:pt>
                <c:pt idx="6">
                  <c:v>800</c:v>
                </c:pt>
              </c:numCache>
            </c:numRef>
          </c:xVal>
          <c:yVal>
            <c:numRef>
              <c:f>'[1]Drvt1'!$J$54:$J$60</c:f>
              <c:numCache>
                <c:ptCount val="7"/>
                <c:pt idx="0">
                  <c:v>4350</c:v>
                </c:pt>
                <c:pt idx="1">
                  <c:v>3368</c:v>
                </c:pt>
                <c:pt idx="2">
                  <c:v>2877</c:v>
                </c:pt>
                <c:pt idx="3">
                  <c:v>2582</c:v>
                </c:pt>
                <c:pt idx="4">
                  <c:v>2368</c:v>
                </c:pt>
                <c:pt idx="5">
                  <c:v>2246</c:v>
                </c:pt>
                <c:pt idx="6">
                  <c:v>2141</c:v>
                </c:pt>
              </c:numCache>
            </c:numRef>
          </c:yVal>
          <c:smooth val="1"/>
        </c:ser>
        <c:ser>
          <c:idx val="6"/>
          <c:order val="6"/>
          <c:tx>
            <c:v>120 hö</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xVal>
            <c:numRef>
              <c:f>'[1]Drvt1'!$D$54:$D$60</c:f>
              <c:numCache>
                <c:ptCount val="7"/>
                <c:pt idx="0">
                  <c:v>200</c:v>
                </c:pt>
                <c:pt idx="1">
                  <c:v>300</c:v>
                </c:pt>
                <c:pt idx="2">
                  <c:v>400</c:v>
                </c:pt>
                <c:pt idx="3">
                  <c:v>500</c:v>
                </c:pt>
                <c:pt idx="4">
                  <c:v>600</c:v>
                </c:pt>
                <c:pt idx="5">
                  <c:v>700</c:v>
                </c:pt>
                <c:pt idx="6">
                  <c:v>800</c:v>
                </c:pt>
              </c:numCache>
            </c:numRef>
          </c:xVal>
          <c:yVal>
            <c:numRef>
              <c:f>'[1]Drvt1'!$K$54:$K$60</c:f>
              <c:numCache>
                <c:ptCount val="7"/>
                <c:pt idx="0">
                  <c:v>4692</c:v>
                </c:pt>
                <c:pt idx="1">
                  <c:v>3629</c:v>
                </c:pt>
                <c:pt idx="2">
                  <c:v>3098</c:v>
                </c:pt>
                <c:pt idx="3">
                  <c:v>2779</c:v>
                </c:pt>
                <c:pt idx="4">
                  <c:v>2566</c:v>
                </c:pt>
                <c:pt idx="5">
                  <c:v>2414</c:v>
                </c:pt>
                <c:pt idx="6">
                  <c:v>2300</c:v>
                </c:pt>
              </c:numCache>
            </c:numRef>
          </c:yVal>
          <c:smooth val="1"/>
        </c:ser>
        <c:axId val="15439241"/>
        <c:axId val="4735442"/>
      </c:scatterChart>
      <c:valAx>
        <c:axId val="15439241"/>
        <c:scaling>
          <c:orientation val="minMax"/>
          <c:max val="800"/>
          <c:min val="200"/>
        </c:scaling>
        <c:axPos val="b"/>
        <c:title>
          <c:tx>
            <c:rich>
              <a:bodyPr vert="horz" rot="0" anchor="ctr"/>
              <a:lstStyle/>
              <a:p>
                <a:pPr algn="ctr">
                  <a:defRPr/>
                </a:pPr>
                <a:r>
                  <a:rPr lang="en-US" cap="none" sz="1200" b="1" i="0" u="none" baseline="0">
                    <a:solidFill>
                      <a:srgbClr val="000000"/>
                    </a:solidFill>
                    <a:latin typeface="Arial"/>
                    <a:ea typeface="Arial"/>
                    <a:cs typeface="Arial"/>
                  </a:rPr>
                  <a:t>Notkun vinnustundir á ári</a:t>
                </a:r>
              </a:p>
            </c:rich>
          </c:tx>
          <c:layout>
            <c:manualLayout>
              <c:xMode val="factor"/>
              <c:yMode val="factor"/>
              <c:x val="0"/>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35442"/>
        <c:crosses val="autoZero"/>
        <c:crossBetween val="midCat"/>
        <c:dispUnits/>
      </c:valAx>
      <c:valAx>
        <c:axId val="4735442"/>
        <c:scaling>
          <c:orientation val="minMax"/>
          <c:min val="1000"/>
        </c:scaling>
        <c:axPos val="l"/>
        <c:title>
          <c:tx>
            <c:rich>
              <a:bodyPr vert="horz" rot="-5400000" anchor="ctr"/>
              <a:lstStyle/>
              <a:p>
                <a:pPr algn="ctr">
                  <a:defRPr/>
                </a:pPr>
                <a:r>
                  <a:rPr lang="en-US" cap="none" sz="1200" b="1" i="0" u="none" baseline="0">
                    <a:solidFill>
                      <a:srgbClr val="000000"/>
                    </a:solidFill>
                    <a:latin typeface="Arial"/>
                    <a:ea typeface="Arial"/>
                    <a:cs typeface="Arial"/>
                  </a:rPr>
                  <a:t>Kr á vinnustund</a:t>
                </a:r>
              </a:p>
            </c:rich>
          </c:tx>
          <c:layout>
            <c:manualLayout>
              <c:xMode val="factor"/>
              <c:yMode val="factor"/>
              <c:x val="-0.003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439241"/>
        <c:crosses val="autoZero"/>
        <c:crossBetween val="midCat"/>
        <c:dispUnits/>
      </c:valAx>
      <c:spPr>
        <a:solidFill>
          <a:srgbClr val="C0C0C0"/>
        </a:solidFill>
        <a:ln w="12700">
          <a:solidFill>
            <a:srgbClr val="808080"/>
          </a:solidFill>
        </a:ln>
      </c:spPr>
    </c:plotArea>
    <c:legend>
      <c:legendPos val="r"/>
      <c:layout>
        <c:manualLayout>
          <c:xMode val="edge"/>
          <c:yMode val="edge"/>
          <c:x val="0.8545"/>
          <c:y val="0.29475"/>
          <c:w val="0.13925"/>
          <c:h val="0.412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68</xdr:row>
      <xdr:rowOff>66675</xdr:rowOff>
    </xdr:from>
    <xdr:to>
      <xdr:col>5</xdr:col>
      <xdr:colOff>790575</xdr:colOff>
      <xdr:row>82</xdr:row>
      <xdr:rowOff>19050</xdr:rowOff>
    </xdr:to>
    <xdr:sp>
      <xdr:nvSpPr>
        <xdr:cNvPr id="1" name="Text Box 2"/>
        <xdr:cNvSpPr txBox="1">
          <a:spLocks noChangeArrowheads="1"/>
        </xdr:cNvSpPr>
      </xdr:nvSpPr>
      <xdr:spPr>
        <a:xfrm>
          <a:off x="0" y="11534775"/>
          <a:ext cx="7334250" cy="22193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Ofangreind áætlum um ræktunarkostnað er gerð í </a:t>
          </a:r>
          <a:r>
            <a:rPr lang="en-US" cap="none" sz="1200" b="1" i="0" u="none" baseline="0">
              <a:solidFill>
                <a:srgbClr val="000000"/>
              </a:solidFill>
              <a:latin typeface="Arial"/>
              <a:ea typeface="Arial"/>
              <a:cs typeface="Arial"/>
            </a:rPr>
            <a:t>maí 2008</a:t>
          </a:r>
          <a:r>
            <a:rPr lang="en-US" cap="none" sz="1200" b="0" i="0" u="none" baseline="0">
              <a:solidFill>
                <a:srgbClr val="000000"/>
              </a:solidFill>
              <a:latin typeface="Arial"/>
              <a:ea typeface="Arial"/>
              <a:cs typeface="Arial"/>
            </a:rPr>
            <a:t>. Hún byggðir á meðalgildum um kostnað og verð. Frávik varðandi verð, afköst, magntölur og aðstæður allar geta verið umtalsverðar. Áætlunin er ekki ætluð til beinna nota við tilboð í verkefni, hún er hins vegar hjálpartæki við almennt mat á kostnaði við túnrækt. Varðandi kostnað við framræslu og jarðýtuvinnu þá er m.a. stuðst við tölur frá verktökum. Kostnaður vegna dráttarvélar er fenginn úr reiknitöflum um áætlaðan rekstrarkostnað dráttarvéla (sjá www.lbhi.is). Reiknað er með minni dráttarvélinni við sáningu, dreifingu áburðar og völtun. Aðeins minniháttar kostnaður við flutning á tækjum er inn í áætluninni. Kostnaður við kölkun er ekki inn í áætluninni, en víða er kölkun nauðsynleg. Algengt verð á hörpuðum skeljasandi frá Akranesi er um 3.000 kr/tonn ef miðað er við um 100 - 200 km flutning. Ekki er tekin afstaða til þess hvort eða hversu mikið má ná kostnaði niður með útboði. 
</a:t>
          </a:r>
          <a:r>
            <a:rPr lang="en-US" cap="none" sz="1000" b="1" i="1" u="none" baseline="0">
              <a:solidFill>
                <a:srgbClr val="000000"/>
              </a:solidFill>
              <a:latin typeface="Arial"/>
              <a:ea typeface="Arial"/>
              <a:cs typeface="Arial"/>
            </a:rPr>
            <a:t>Efnið tekið saman af:</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Árna Snæbjörnssyni, BÍ. Grétari Einarssyni, LbhI. Kristjáni Bj. Jónssyni, BSSL
</a:t>
          </a:r>
          <a:r>
            <a:rPr lang="en-US" cap="none" sz="1000" b="0" i="1"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0.04775</cdr:x>
      <cdr:y>0.78375</cdr:y>
    </cdr:from>
    <cdr:to>
      <cdr:x>0.78925</cdr:x>
      <cdr:y>0.9925</cdr:y>
    </cdr:to>
    <cdr:sp>
      <cdr:nvSpPr>
        <cdr:cNvPr id="1" name="Text Box 1"/>
        <cdr:cNvSpPr txBox="1">
          <a:spLocks noChangeArrowheads="1"/>
        </cdr:cNvSpPr>
      </cdr:nvSpPr>
      <cdr:spPr>
        <a:xfrm>
          <a:off x="438150" y="4467225"/>
          <a:ext cx="6886575" cy="1190625"/>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A.  Nýræktun á mýrlendi. Meðal framræsla, mikil vélavinna.
</a:t>
          </a:r>
          <a:r>
            <a:rPr lang="en-US" cap="none" sz="1400" b="0" i="0" u="none" baseline="0">
              <a:solidFill>
                <a:srgbClr val="000000"/>
              </a:solidFill>
              <a:latin typeface="Arial"/>
              <a:ea typeface="Arial"/>
              <a:cs typeface="Arial"/>
            </a:rPr>
            <a:t>B.  Nýræktun á mýrlendi. Minni framræsla, auðveldari vélavinna.
</a:t>
          </a:r>
          <a:r>
            <a:rPr lang="en-US" cap="none" sz="1400" b="0" i="0" u="none" baseline="0">
              <a:solidFill>
                <a:srgbClr val="000000"/>
              </a:solidFill>
              <a:latin typeface="Arial"/>
              <a:ea typeface="Arial"/>
              <a:cs typeface="Arial"/>
            </a:rPr>
            <a:t>C.  Nýræktun á mólendi. Dálítil framræsla, grjótnám og jöfnun.
</a:t>
          </a:r>
          <a:r>
            <a:rPr lang="en-US" cap="none" sz="1400" b="0" i="0" u="none" baseline="0">
              <a:solidFill>
                <a:srgbClr val="000000"/>
              </a:solidFill>
              <a:latin typeface="Arial"/>
              <a:ea typeface="Arial"/>
              <a:cs typeface="Arial"/>
            </a:rPr>
            <a:t>D.  Nýræktun á valllendi og sendnu landi. Án framræsla og grjótnáms.
</a:t>
          </a:r>
          <a:r>
            <a:rPr lang="en-US" cap="none" sz="1400" b="0" i="0" u="none" baseline="0">
              <a:solidFill>
                <a:srgbClr val="000000"/>
              </a:solidFill>
              <a:latin typeface="Arial"/>
              <a:ea typeface="Arial"/>
              <a:cs typeface="Arial"/>
            </a:rPr>
            <a:t>E.  Endurræktun. a) Land þar sem hreinsa þarf skurði og laga kýfingu.
</a:t>
          </a:r>
          <a:r>
            <a:rPr lang="en-US" cap="none" sz="1400" b="0" i="0" u="none" baseline="0">
              <a:solidFill>
                <a:srgbClr val="000000"/>
              </a:solidFill>
              <a:latin typeface="Arial"/>
              <a:ea typeface="Arial"/>
              <a:cs typeface="Arial"/>
            </a:rPr>
            <a:t>F.  Endurræktun. b) Land sem einungis þarf jarðvinnslu með dráttarvél.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Endurræktun. a) Land þar sem hreinsa þarf skurði og laga kýfingu.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cdr:x>
      <cdr:y>0</cdr:y>
    </cdr:from>
    <cdr:to>
      <cdr:x>0.00075</cdr:x>
      <cdr:y>0.00925</cdr:y>
    </cdr:to>
    <cdr:sp>
      <cdr:nvSpPr>
        <cdr:cNvPr id="2" name="Text Box 2"/>
        <cdr:cNvSpPr txBox="1">
          <a:spLocks noChangeArrowheads="1"/>
        </cdr:cNvSpPr>
      </cdr:nvSpPr>
      <cdr:spPr>
        <a:xfrm>
          <a:off x="0" y="0"/>
          <a:ext cx="9525" cy="571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framræsla, ekkert grjótnám og lágmarks jöfnun.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832256400" y="83225640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9525</xdr:rowOff>
    </xdr:from>
    <xdr:to>
      <xdr:col>8</xdr:col>
      <xdr:colOff>9525</xdr:colOff>
      <xdr:row>27</xdr:row>
      <xdr:rowOff>57150</xdr:rowOff>
    </xdr:to>
    <xdr:graphicFrame>
      <xdr:nvGraphicFramePr>
        <xdr:cNvPr id="1" name="Chart 1"/>
        <xdr:cNvGraphicFramePr/>
      </xdr:nvGraphicFramePr>
      <xdr:xfrm>
        <a:off x="28575" y="1704975"/>
        <a:ext cx="5686425" cy="29622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28</xdr:row>
      <xdr:rowOff>47625</xdr:rowOff>
    </xdr:from>
    <xdr:to>
      <xdr:col>8</xdr:col>
      <xdr:colOff>28575</xdr:colOff>
      <xdr:row>47</xdr:row>
      <xdr:rowOff>66675</xdr:rowOff>
    </xdr:to>
    <xdr:graphicFrame>
      <xdr:nvGraphicFramePr>
        <xdr:cNvPr id="2" name="Chart 3"/>
        <xdr:cNvGraphicFramePr/>
      </xdr:nvGraphicFramePr>
      <xdr:xfrm>
        <a:off x="19050" y="4819650"/>
        <a:ext cx="5715000" cy="3095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209550</xdr:colOff>
      <xdr:row>24</xdr:row>
      <xdr:rowOff>76200</xdr:rowOff>
    </xdr:to>
    <xdr:graphicFrame>
      <xdr:nvGraphicFramePr>
        <xdr:cNvPr id="1" name="Chart 1"/>
        <xdr:cNvGraphicFramePr/>
      </xdr:nvGraphicFramePr>
      <xdr:xfrm>
        <a:off x="0" y="0"/>
        <a:ext cx="6305550" cy="3962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landbunadur.rala.is/landbunadur/wgrala.nsf/5ed2a07393fec5fa002569b300397c5a/5455996f9898cdcf00256f700054828b/$FILE/Drvelakost211204I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vt1"/>
      <sheetName val="Drvt2"/>
      <sheetName val="Drvt3"/>
    </sheetNames>
    <sheetDataSet>
      <sheetData sheetId="0">
        <row r="54">
          <cell r="D54">
            <v>200</v>
          </cell>
          <cell r="E54">
            <v>2636</v>
          </cell>
          <cell r="F54">
            <v>2981</v>
          </cell>
          <cell r="G54">
            <v>3323</v>
          </cell>
          <cell r="H54">
            <v>3665</v>
          </cell>
          <cell r="I54">
            <v>4007</v>
          </cell>
          <cell r="J54">
            <v>4350</v>
          </cell>
          <cell r="K54">
            <v>4692</v>
          </cell>
        </row>
        <row r="55">
          <cell r="D55">
            <v>300</v>
          </cell>
          <cell r="E55">
            <v>2062</v>
          </cell>
          <cell r="F55">
            <v>2323</v>
          </cell>
          <cell r="G55">
            <v>2584</v>
          </cell>
          <cell r="H55">
            <v>2846</v>
          </cell>
          <cell r="I55">
            <v>3107</v>
          </cell>
          <cell r="J55">
            <v>3368</v>
          </cell>
          <cell r="K55">
            <v>3629</v>
          </cell>
        </row>
        <row r="56">
          <cell r="D56">
            <v>400</v>
          </cell>
          <cell r="E56">
            <v>1774</v>
          </cell>
          <cell r="F56">
            <v>1995</v>
          </cell>
          <cell r="G56">
            <v>2215</v>
          </cell>
          <cell r="H56">
            <v>2436</v>
          </cell>
          <cell r="I56">
            <v>2656</v>
          </cell>
          <cell r="J56">
            <v>2877</v>
          </cell>
          <cell r="K56">
            <v>3098</v>
          </cell>
        </row>
        <row r="57">
          <cell r="D57">
            <v>500</v>
          </cell>
          <cell r="E57">
            <v>1601</v>
          </cell>
          <cell r="F57">
            <v>1797</v>
          </cell>
          <cell r="G57">
            <v>1994</v>
          </cell>
          <cell r="H57">
            <v>2190</v>
          </cell>
          <cell r="I57">
            <v>2386</v>
          </cell>
          <cell r="J57">
            <v>2582</v>
          </cell>
          <cell r="K57">
            <v>2779</v>
          </cell>
        </row>
        <row r="58">
          <cell r="D58">
            <v>600</v>
          </cell>
          <cell r="E58">
            <v>1486</v>
          </cell>
          <cell r="F58">
            <v>1666</v>
          </cell>
          <cell r="G58">
            <v>1846</v>
          </cell>
          <cell r="H58">
            <v>2026</v>
          </cell>
          <cell r="I58">
            <v>2206</v>
          </cell>
          <cell r="J58">
            <v>2368</v>
          </cell>
          <cell r="K58">
            <v>2566</v>
          </cell>
        </row>
        <row r="59">
          <cell r="D59">
            <v>700</v>
          </cell>
          <cell r="E59">
            <v>1404</v>
          </cell>
          <cell r="F59">
            <v>1572</v>
          </cell>
          <cell r="G59">
            <v>1740</v>
          </cell>
          <cell r="H59">
            <v>1909</v>
          </cell>
          <cell r="I59">
            <v>2077</v>
          </cell>
          <cell r="J59">
            <v>2246</v>
          </cell>
          <cell r="K59">
            <v>2414</v>
          </cell>
        </row>
        <row r="60">
          <cell r="D60">
            <v>800</v>
          </cell>
          <cell r="E60">
            <v>1342</v>
          </cell>
          <cell r="F60">
            <v>1502</v>
          </cell>
          <cell r="G60">
            <v>1661</v>
          </cell>
          <cell r="H60">
            <v>1821</v>
          </cell>
          <cell r="I60">
            <v>1981</v>
          </cell>
          <cell r="J60">
            <v>2141</v>
          </cell>
          <cell r="K60">
            <v>2300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L85"/>
  <sheetViews>
    <sheetView tabSelected="1" zoomScalePageLayoutView="0" workbookViewId="0" topLeftCell="A1">
      <selection activeCell="C6" sqref="C6"/>
    </sheetView>
  </sheetViews>
  <sheetFormatPr defaultColWidth="9.140625" defaultRowHeight="12.75"/>
  <cols>
    <col min="1" max="1" width="66.00390625" style="0" customWidth="1"/>
    <col min="2" max="2" width="7.00390625" style="0" customWidth="1"/>
    <col min="3" max="3" width="7.57421875" style="0" customWidth="1"/>
    <col min="4" max="4" width="8.8515625" style="3" customWidth="1"/>
    <col min="5" max="5" width="8.7109375" style="3" bestFit="1" customWidth="1"/>
    <col min="6" max="6" width="12.28125" style="3" customWidth="1"/>
    <col min="7" max="7" width="0.9921875" style="0" customWidth="1"/>
    <col min="8" max="8" width="9.140625" style="38" customWidth="1"/>
    <col min="9" max="9" width="12.28125" style="38" customWidth="1"/>
    <col min="11" max="11" width="7.8515625" style="4" bestFit="1" customWidth="1"/>
    <col min="12" max="12" width="9.28125" style="4" bestFit="1" customWidth="1"/>
  </cols>
  <sheetData>
    <row r="1" spans="1:9" ht="22.5">
      <c r="A1" s="33" t="s">
        <v>36</v>
      </c>
      <c r="C1" s="42" t="s">
        <v>47</v>
      </c>
      <c r="D1" s="43"/>
      <c r="E1" s="43"/>
      <c r="F1" s="44"/>
      <c r="H1" s="35"/>
      <c r="I1" s="36"/>
    </row>
    <row r="2" spans="1:9" ht="18.75">
      <c r="A2" s="32" t="s">
        <v>37</v>
      </c>
      <c r="C2" s="39" t="s">
        <v>27</v>
      </c>
      <c r="D2" s="40"/>
      <c r="E2" s="57" t="s">
        <v>28</v>
      </c>
      <c r="F2" s="58"/>
      <c r="H2" s="41"/>
      <c r="I2" s="41"/>
    </row>
    <row r="3" spans="1:9" ht="15">
      <c r="A3" s="30" t="s">
        <v>39</v>
      </c>
      <c r="C3" s="7"/>
      <c r="D3" s="8"/>
      <c r="E3" s="12"/>
      <c r="F3" s="8"/>
      <c r="H3" s="37"/>
      <c r="I3" s="37"/>
    </row>
    <row r="4" spans="2:9" ht="12.75">
      <c r="B4" s="17" t="s">
        <v>9</v>
      </c>
      <c r="C4" s="18" t="s">
        <v>10</v>
      </c>
      <c r="D4" s="19" t="s">
        <v>29</v>
      </c>
      <c r="E4" s="20" t="s">
        <v>0</v>
      </c>
      <c r="F4" s="21" t="s">
        <v>1</v>
      </c>
      <c r="G4" s="2"/>
      <c r="H4" s="37"/>
      <c r="I4" s="37"/>
    </row>
    <row r="5" spans="1:9" ht="12.75">
      <c r="A5" s="1" t="s">
        <v>33</v>
      </c>
      <c r="C5" s="7"/>
      <c r="D5" s="8"/>
      <c r="E5" s="12"/>
      <c r="F5" s="8"/>
      <c r="H5" s="37"/>
      <c r="I5" s="37"/>
    </row>
    <row r="6" spans="1:9" ht="14.25">
      <c r="A6" t="s">
        <v>26</v>
      </c>
      <c r="B6" s="34" t="s">
        <v>38</v>
      </c>
      <c r="C6" s="53">
        <v>1200</v>
      </c>
      <c r="D6" s="54">
        <v>60</v>
      </c>
      <c r="E6" s="12">
        <f aca="true" t="shared" si="0" ref="E6:E11">C6*D6</f>
        <v>72000</v>
      </c>
      <c r="F6" s="8">
        <f aca="true" t="shared" si="1" ref="F6:F11">E6*1.245</f>
        <v>89640.00000000001</v>
      </c>
      <c r="H6" s="37"/>
      <c r="I6" s="37"/>
    </row>
    <row r="7" spans="1:9" ht="12.75">
      <c r="A7" t="s">
        <v>11</v>
      </c>
      <c r="B7" t="s">
        <v>7</v>
      </c>
      <c r="C7" s="45">
        <v>12</v>
      </c>
      <c r="D7" s="46">
        <v>10200</v>
      </c>
      <c r="E7" s="12">
        <f t="shared" si="0"/>
        <v>122400</v>
      </c>
      <c r="F7" s="8">
        <f t="shared" si="1"/>
        <v>152388</v>
      </c>
      <c r="H7" s="37"/>
      <c r="I7" s="37"/>
    </row>
    <row r="8" spans="1:9" ht="12.75">
      <c r="A8" t="s">
        <v>12</v>
      </c>
      <c r="B8" t="s">
        <v>7</v>
      </c>
      <c r="C8" s="45">
        <v>6</v>
      </c>
      <c r="D8" s="46">
        <v>7440</v>
      </c>
      <c r="E8" s="12">
        <f t="shared" si="0"/>
        <v>44640</v>
      </c>
      <c r="F8" s="8">
        <f t="shared" si="1"/>
        <v>55576.8</v>
      </c>
      <c r="H8" s="37"/>
      <c r="I8" s="37"/>
    </row>
    <row r="9" spans="1:9" ht="12.75">
      <c r="A9" t="s">
        <v>13</v>
      </c>
      <c r="B9" t="s">
        <v>7</v>
      </c>
      <c r="C9" s="45">
        <v>4</v>
      </c>
      <c r="D9" s="46">
        <v>6480</v>
      </c>
      <c r="E9" s="12">
        <f t="shared" si="0"/>
        <v>25920</v>
      </c>
      <c r="F9" s="8">
        <f t="shared" si="1"/>
        <v>32270.4</v>
      </c>
      <c r="H9" s="37"/>
      <c r="I9" s="37"/>
    </row>
    <row r="10" spans="1:9" ht="12.75">
      <c r="A10" t="s">
        <v>35</v>
      </c>
      <c r="B10" t="s">
        <v>8</v>
      </c>
      <c r="C10" s="45">
        <v>600</v>
      </c>
      <c r="D10" s="46">
        <v>59.4</v>
      </c>
      <c r="E10" s="12">
        <f t="shared" si="0"/>
        <v>35640</v>
      </c>
      <c r="F10" s="8">
        <f t="shared" si="1"/>
        <v>44371.8</v>
      </c>
      <c r="H10" s="37"/>
      <c r="I10" s="37"/>
    </row>
    <row r="11" spans="1:9" ht="13.5" thickBot="1">
      <c r="A11" t="s">
        <v>16</v>
      </c>
      <c r="B11" t="s">
        <v>8</v>
      </c>
      <c r="C11" s="47">
        <v>25</v>
      </c>
      <c r="D11" s="48">
        <v>600</v>
      </c>
      <c r="E11" s="5">
        <f t="shared" si="0"/>
        <v>15000</v>
      </c>
      <c r="F11" s="13">
        <f t="shared" si="1"/>
        <v>18675</v>
      </c>
      <c r="H11" s="37"/>
      <c r="I11" s="37"/>
    </row>
    <row r="12" spans="3:9" ht="13.5" thickBot="1">
      <c r="C12" s="9"/>
      <c r="D12" s="8"/>
      <c r="E12" s="6">
        <f>SUM(E6:E11)</f>
        <v>315600</v>
      </c>
      <c r="F12" s="14">
        <f>SUM(F6:F11)</f>
        <v>392922</v>
      </c>
      <c r="H12" s="37"/>
      <c r="I12" s="37"/>
    </row>
    <row r="13" spans="3:9" ht="13.5" thickTop="1">
      <c r="C13" s="9"/>
      <c r="D13" s="8"/>
      <c r="E13" s="12"/>
      <c r="F13" s="8"/>
      <c r="H13" s="37"/>
      <c r="I13" s="37"/>
    </row>
    <row r="14" spans="3:9" ht="12.75">
      <c r="C14" s="9"/>
      <c r="D14" s="8"/>
      <c r="E14" s="12"/>
      <c r="F14" s="8"/>
      <c r="H14" s="37"/>
      <c r="I14" s="37"/>
    </row>
    <row r="15" spans="1:9" ht="12.75">
      <c r="A15" s="1" t="s">
        <v>2</v>
      </c>
      <c r="C15" s="9"/>
      <c r="D15" s="8"/>
      <c r="E15" s="12"/>
      <c r="F15" s="8"/>
      <c r="H15" s="37"/>
      <c r="I15" s="37"/>
    </row>
    <row r="16" spans="1:9" ht="14.25">
      <c r="A16" t="s">
        <v>26</v>
      </c>
      <c r="B16" s="34" t="s">
        <v>38</v>
      </c>
      <c r="C16" s="55">
        <v>800</v>
      </c>
      <c r="D16" s="56">
        <v>60</v>
      </c>
      <c r="E16" s="12">
        <f aca="true" t="shared" si="2" ref="E16:E21">C16*D16</f>
        <v>48000</v>
      </c>
      <c r="F16" s="8">
        <f aca="true" t="shared" si="3" ref="F16:F21">E16*1.245</f>
        <v>59760.00000000001</v>
      </c>
      <c r="H16" s="37"/>
      <c r="I16" s="37"/>
    </row>
    <row r="17" spans="1:9" ht="12.75">
      <c r="A17" t="s">
        <v>14</v>
      </c>
      <c r="B17" t="s">
        <v>7</v>
      </c>
      <c r="C17" s="49">
        <v>8</v>
      </c>
      <c r="D17" s="50">
        <v>10200</v>
      </c>
      <c r="E17" s="12">
        <f t="shared" si="2"/>
        <v>81600</v>
      </c>
      <c r="F17" s="8">
        <f t="shared" si="3"/>
        <v>101592.00000000001</v>
      </c>
      <c r="H17" s="37"/>
      <c r="I17" s="37"/>
    </row>
    <row r="18" spans="1:9" ht="12.75">
      <c r="A18" t="s">
        <v>12</v>
      </c>
      <c r="B18" t="s">
        <v>7</v>
      </c>
      <c r="C18" s="49">
        <v>6</v>
      </c>
      <c r="D18" s="50">
        <v>7440</v>
      </c>
      <c r="E18" s="12">
        <f t="shared" si="2"/>
        <v>44640</v>
      </c>
      <c r="F18" s="8">
        <f t="shared" si="3"/>
        <v>55576.8</v>
      </c>
      <c r="H18" s="37"/>
      <c r="I18" s="37"/>
    </row>
    <row r="19" spans="1:9" ht="12.75">
      <c r="A19" t="s">
        <v>13</v>
      </c>
      <c r="B19" t="s">
        <v>7</v>
      </c>
      <c r="C19" s="49">
        <v>4</v>
      </c>
      <c r="D19" s="50">
        <v>6480</v>
      </c>
      <c r="E19" s="12">
        <f t="shared" si="2"/>
        <v>25920</v>
      </c>
      <c r="F19" s="8">
        <f t="shared" si="3"/>
        <v>32270.4</v>
      </c>
      <c r="H19" s="37"/>
      <c r="I19" s="37"/>
    </row>
    <row r="20" spans="1:9" ht="12.75">
      <c r="A20" t="s">
        <v>15</v>
      </c>
      <c r="B20" t="s">
        <v>8</v>
      </c>
      <c r="C20" s="49">
        <v>600</v>
      </c>
      <c r="D20" s="50">
        <v>59.4</v>
      </c>
      <c r="E20" s="12">
        <f t="shared" si="2"/>
        <v>35640</v>
      </c>
      <c r="F20" s="8">
        <f t="shared" si="3"/>
        <v>44371.8</v>
      </c>
      <c r="H20" s="37"/>
      <c r="I20" s="37"/>
    </row>
    <row r="21" spans="1:9" ht="13.5" thickBot="1">
      <c r="A21" t="s">
        <v>16</v>
      </c>
      <c r="B21" t="s">
        <v>8</v>
      </c>
      <c r="C21" s="51">
        <v>25</v>
      </c>
      <c r="D21" s="52">
        <v>600</v>
      </c>
      <c r="E21" s="5">
        <f t="shared" si="2"/>
        <v>15000</v>
      </c>
      <c r="F21" s="13">
        <f t="shared" si="3"/>
        <v>18675</v>
      </c>
      <c r="H21" s="37"/>
      <c r="I21" s="37"/>
    </row>
    <row r="22" spans="3:9" ht="13.5" thickBot="1">
      <c r="C22" s="9"/>
      <c r="D22" s="8"/>
      <c r="E22" s="6">
        <f>SUM(E16:E21)</f>
        <v>250800</v>
      </c>
      <c r="F22" s="14">
        <f>SUM(F16:F21)</f>
        <v>312246.00000000006</v>
      </c>
      <c r="H22" s="37"/>
      <c r="I22" s="37"/>
    </row>
    <row r="23" spans="3:9" ht="13.5" thickTop="1">
      <c r="C23" s="9"/>
      <c r="D23" s="8"/>
      <c r="E23" s="12"/>
      <c r="F23" s="8"/>
      <c r="H23" s="37"/>
      <c r="I23" s="37"/>
    </row>
    <row r="24" spans="1:9" ht="12.75">
      <c r="A24" s="1" t="s">
        <v>3</v>
      </c>
      <c r="C24" s="9"/>
      <c r="D24" s="8"/>
      <c r="E24" s="12"/>
      <c r="F24" s="8"/>
      <c r="H24" s="37"/>
      <c r="I24" s="37"/>
    </row>
    <row r="25" spans="1:9" ht="14.25">
      <c r="A25" t="s">
        <v>26</v>
      </c>
      <c r="B25" s="34" t="s">
        <v>38</v>
      </c>
      <c r="C25" s="53">
        <v>300</v>
      </c>
      <c r="D25" s="54">
        <v>60</v>
      </c>
      <c r="E25" s="12">
        <f aca="true" t="shared" si="4" ref="E25:E31">C25*D25</f>
        <v>18000</v>
      </c>
      <c r="F25" s="8">
        <f aca="true" t="shared" si="5" ref="F25:F31">E25*1.245</f>
        <v>22410.000000000004</v>
      </c>
      <c r="H25" s="37"/>
      <c r="I25" s="37"/>
    </row>
    <row r="26" spans="1:9" ht="12.75">
      <c r="A26" t="s">
        <v>17</v>
      </c>
      <c r="B26" t="s">
        <v>7</v>
      </c>
      <c r="C26" s="45">
        <v>6</v>
      </c>
      <c r="D26" s="46">
        <v>10200</v>
      </c>
      <c r="E26" s="12">
        <f t="shared" si="4"/>
        <v>61200</v>
      </c>
      <c r="F26" s="8">
        <f t="shared" si="5"/>
        <v>76194</v>
      </c>
      <c r="H26" s="37"/>
      <c r="I26" s="37"/>
    </row>
    <row r="27" spans="1:9" ht="12.75">
      <c r="A27" t="s">
        <v>18</v>
      </c>
      <c r="B27" t="s">
        <v>6</v>
      </c>
      <c r="C27" s="45">
        <v>8</v>
      </c>
      <c r="D27" s="46">
        <v>3000</v>
      </c>
      <c r="E27" s="12">
        <f t="shared" si="4"/>
        <v>24000</v>
      </c>
      <c r="F27" s="8">
        <f t="shared" si="5"/>
        <v>29880.000000000004</v>
      </c>
      <c r="H27" s="37"/>
      <c r="I27" s="37"/>
    </row>
    <row r="28" spans="1:9" ht="12.75">
      <c r="A28" t="s">
        <v>12</v>
      </c>
      <c r="B28" t="s">
        <v>7</v>
      </c>
      <c r="C28" s="45">
        <v>5</v>
      </c>
      <c r="D28" s="46">
        <v>7440</v>
      </c>
      <c r="E28" s="12">
        <f t="shared" si="4"/>
        <v>37200</v>
      </c>
      <c r="F28" s="8">
        <f t="shared" si="5"/>
        <v>46314.00000000001</v>
      </c>
      <c r="H28" s="37"/>
      <c r="I28" s="37"/>
    </row>
    <row r="29" spans="1:9" ht="12.75">
      <c r="A29" t="s">
        <v>13</v>
      </c>
      <c r="B29" t="s">
        <v>7</v>
      </c>
      <c r="C29" s="45">
        <v>4</v>
      </c>
      <c r="D29" s="46">
        <v>6480</v>
      </c>
      <c r="E29" s="12">
        <f t="shared" si="4"/>
        <v>25920</v>
      </c>
      <c r="F29" s="8">
        <f t="shared" si="5"/>
        <v>32270.4</v>
      </c>
      <c r="H29" s="37"/>
      <c r="I29" s="37"/>
    </row>
    <row r="30" spans="1:9" ht="12.75">
      <c r="A30" t="s">
        <v>15</v>
      </c>
      <c r="B30" t="s">
        <v>8</v>
      </c>
      <c r="C30" s="45">
        <v>650</v>
      </c>
      <c r="D30" s="46">
        <v>59.4</v>
      </c>
      <c r="E30" s="12">
        <f t="shared" si="4"/>
        <v>38610</v>
      </c>
      <c r="F30" s="8">
        <f t="shared" si="5"/>
        <v>48069.450000000004</v>
      </c>
      <c r="H30" s="37"/>
      <c r="I30" s="37"/>
    </row>
    <row r="31" spans="1:9" ht="13.5" thickBot="1">
      <c r="A31" t="s">
        <v>16</v>
      </c>
      <c r="B31" t="s">
        <v>8</v>
      </c>
      <c r="C31" s="47">
        <v>30</v>
      </c>
      <c r="D31" s="48">
        <v>600</v>
      </c>
      <c r="E31" s="5">
        <f t="shared" si="4"/>
        <v>18000</v>
      </c>
      <c r="F31" s="13">
        <f t="shared" si="5"/>
        <v>22410.000000000004</v>
      </c>
      <c r="H31" s="37"/>
      <c r="I31" s="37"/>
    </row>
    <row r="32" spans="3:9" ht="13.5" thickBot="1">
      <c r="C32" s="9"/>
      <c r="D32" s="8"/>
      <c r="E32" s="6">
        <f>SUM(E25:E31)</f>
        <v>222930</v>
      </c>
      <c r="F32" s="14">
        <f>SUM(F25:F31)</f>
        <v>277547.85000000003</v>
      </c>
      <c r="H32" s="37"/>
      <c r="I32" s="37"/>
    </row>
    <row r="33" spans="3:9" ht="13.5" thickTop="1">
      <c r="C33" s="9"/>
      <c r="D33" s="8"/>
      <c r="E33" s="12"/>
      <c r="F33" s="8"/>
      <c r="H33" s="37"/>
      <c r="I33" s="37"/>
    </row>
    <row r="34" spans="1:9" ht="12.75">
      <c r="A34" s="1" t="s">
        <v>30</v>
      </c>
      <c r="C34" s="9"/>
      <c r="D34" s="8"/>
      <c r="E34" s="12"/>
      <c r="F34" s="8"/>
      <c r="H34" s="37"/>
      <c r="I34" s="37"/>
    </row>
    <row r="35" spans="1:9" ht="12.75">
      <c r="A35" t="s">
        <v>19</v>
      </c>
      <c r="B35" t="s">
        <v>7</v>
      </c>
      <c r="C35" s="53">
        <v>2</v>
      </c>
      <c r="D35" s="54">
        <v>10200</v>
      </c>
      <c r="E35" s="12">
        <f>C35*D35</f>
        <v>20400</v>
      </c>
      <c r="F35" s="8">
        <f>E35*1.245</f>
        <v>25398.000000000004</v>
      </c>
      <c r="H35" s="37"/>
      <c r="I35" s="37"/>
    </row>
    <row r="36" spans="1:9" ht="12.75">
      <c r="A36" t="s">
        <v>12</v>
      </c>
      <c r="B36" t="s">
        <v>7</v>
      </c>
      <c r="C36" s="45">
        <v>4</v>
      </c>
      <c r="D36" s="46">
        <v>7440</v>
      </c>
      <c r="E36" s="12">
        <f>C36*D36</f>
        <v>29760</v>
      </c>
      <c r="F36" s="8">
        <f>E36*1.245</f>
        <v>37051.200000000004</v>
      </c>
      <c r="H36" s="37"/>
      <c r="I36" s="37"/>
    </row>
    <row r="37" spans="1:9" ht="12.75">
      <c r="A37" t="s">
        <v>13</v>
      </c>
      <c r="B37" t="s">
        <v>7</v>
      </c>
      <c r="C37" s="45">
        <v>4</v>
      </c>
      <c r="D37" s="46">
        <v>6480</v>
      </c>
      <c r="E37" s="12">
        <f>C37*D37</f>
        <v>25920</v>
      </c>
      <c r="F37" s="8">
        <f>E37*1.245</f>
        <v>32270.4</v>
      </c>
      <c r="H37" s="37"/>
      <c r="I37" s="37"/>
    </row>
    <row r="38" spans="1:9" ht="12.75">
      <c r="A38" t="s">
        <v>15</v>
      </c>
      <c r="B38" t="s">
        <v>8</v>
      </c>
      <c r="C38" s="45">
        <v>700</v>
      </c>
      <c r="D38" s="46">
        <v>59.4</v>
      </c>
      <c r="E38" s="12">
        <f>C38*D38</f>
        <v>41580</v>
      </c>
      <c r="F38" s="8">
        <f>E38*1.245</f>
        <v>51767.100000000006</v>
      </c>
      <c r="H38" s="37"/>
      <c r="I38" s="37"/>
    </row>
    <row r="39" spans="1:9" ht="13.5" thickBot="1">
      <c r="A39" t="s">
        <v>16</v>
      </c>
      <c r="B39" t="s">
        <v>8</v>
      </c>
      <c r="C39" s="47">
        <v>35</v>
      </c>
      <c r="D39" s="48">
        <v>600</v>
      </c>
      <c r="E39" s="5">
        <f>C39*D39</f>
        <v>21000</v>
      </c>
      <c r="F39" s="13">
        <f>E39*1.245</f>
        <v>26145.000000000004</v>
      </c>
      <c r="H39" s="37"/>
      <c r="I39" s="37"/>
    </row>
    <row r="40" spans="3:9" ht="13.5" thickBot="1">
      <c r="C40" s="9"/>
      <c r="D40" s="8"/>
      <c r="E40" s="6">
        <f>SUM(E35:E39)</f>
        <v>138660</v>
      </c>
      <c r="F40" s="14">
        <f>SUM(F35:F39)</f>
        <v>172631.7</v>
      </c>
      <c r="H40" s="37"/>
      <c r="I40" s="37"/>
    </row>
    <row r="41" spans="3:9" ht="13.5" thickTop="1">
      <c r="C41" s="9"/>
      <c r="D41" s="8"/>
      <c r="E41" s="12"/>
      <c r="F41" s="8"/>
      <c r="H41" s="37"/>
      <c r="I41" s="37"/>
    </row>
    <row r="42" spans="1:9" ht="12.75">
      <c r="A42" s="1" t="s">
        <v>4</v>
      </c>
      <c r="C42" s="9"/>
      <c r="D42" s="8"/>
      <c r="E42" s="12"/>
      <c r="F42" s="8"/>
      <c r="H42" s="37"/>
      <c r="I42" s="37"/>
    </row>
    <row r="43" spans="1:9" ht="14.25">
      <c r="A43" t="s">
        <v>26</v>
      </c>
      <c r="B43" s="34" t="s">
        <v>38</v>
      </c>
      <c r="C43" s="53">
        <v>400</v>
      </c>
      <c r="D43" s="54">
        <v>60</v>
      </c>
      <c r="E43" s="12">
        <f aca="true" t="shared" si="6" ref="E43:E48">C43*D43</f>
        <v>24000</v>
      </c>
      <c r="F43" s="8">
        <f aca="true" t="shared" si="7" ref="F43:F48">E43*1.245</f>
        <v>29880.000000000004</v>
      </c>
      <c r="H43" s="37"/>
      <c r="I43" s="37"/>
    </row>
    <row r="44" spans="1:9" ht="12.75">
      <c r="A44" t="s">
        <v>17</v>
      </c>
      <c r="B44" t="s">
        <v>7</v>
      </c>
      <c r="C44" s="45">
        <v>6</v>
      </c>
      <c r="D44" s="46">
        <v>10200</v>
      </c>
      <c r="E44" s="12">
        <f t="shared" si="6"/>
        <v>61200</v>
      </c>
      <c r="F44" s="8">
        <f t="shared" si="7"/>
        <v>76194</v>
      </c>
      <c r="H44" s="37"/>
      <c r="I44" s="37"/>
    </row>
    <row r="45" spans="1:9" ht="12.75">
      <c r="A45" t="s">
        <v>12</v>
      </c>
      <c r="B45" t="s">
        <v>7</v>
      </c>
      <c r="C45" s="45">
        <v>6</v>
      </c>
      <c r="D45" s="46">
        <v>7440</v>
      </c>
      <c r="E45" s="12">
        <f t="shared" si="6"/>
        <v>44640</v>
      </c>
      <c r="F45" s="8">
        <f t="shared" si="7"/>
        <v>55576.8</v>
      </c>
      <c r="H45" s="37"/>
      <c r="I45" s="37"/>
    </row>
    <row r="46" spans="1:9" ht="12.75">
      <c r="A46" t="s">
        <v>13</v>
      </c>
      <c r="B46" t="s">
        <v>7</v>
      </c>
      <c r="C46" s="45">
        <v>4</v>
      </c>
      <c r="D46" s="46">
        <v>6480</v>
      </c>
      <c r="E46" s="12">
        <f t="shared" si="6"/>
        <v>25920</v>
      </c>
      <c r="F46" s="8">
        <f t="shared" si="7"/>
        <v>32270.4</v>
      </c>
      <c r="H46" s="37"/>
      <c r="I46" s="37"/>
    </row>
    <row r="47" spans="1:9" ht="12.75">
      <c r="A47" t="s">
        <v>15</v>
      </c>
      <c r="B47" t="s">
        <v>8</v>
      </c>
      <c r="C47" s="45">
        <v>500</v>
      </c>
      <c r="D47" s="46">
        <v>59.4</v>
      </c>
      <c r="E47" s="12">
        <f t="shared" si="6"/>
        <v>29700</v>
      </c>
      <c r="F47" s="8">
        <f t="shared" si="7"/>
        <v>36976.5</v>
      </c>
      <c r="H47" s="37"/>
      <c r="I47" s="37"/>
    </row>
    <row r="48" spans="1:9" ht="13.5" thickBot="1">
      <c r="A48" t="s">
        <v>16</v>
      </c>
      <c r="B48" t="s">
        <v>8</v>
      </c>
      <c r="C48" s="47">
        <v>25</v>
      </c>
      <c r="D48" s="48">
        <v>600</v>
      </c>
      <c r="E48" s="5">
        <f t="shared" si="6"/>
        <v>15000</v>
      </c>
      <c r="F48" s="13">
        <f t="shared" si="7"/>
        <v>18675</v>
      </c>
      <c r="H48" s="37"/>
      <c r="I48" s="37"/>
    </row>
    <row r="49" spans="3:9" ht="13.5" thickBot="1">
      <c r="C49" s="9"/>
      <c r="D49" s="8"/>
      <c r="E49" s="6">
        <f>SUM(E43:E48)</f>
        <v>200460</v>
      </c>
      <c r="F49" s="14">
        <f>SUM(F43:F48)</f>
        <v>249572.69999999998</v>
      </c>
      <c r="H49" s="37"/>
      <c r="I49" s="37"/>
    </row>
    <row r="50" spans="3:9" ht="13.5" thickTop="1">
      <c r="C50" s="9"/>
      <c r="D50" s="8"/>
      <c r="E50" s="12"/>
      <c r="F50" s="8"/>
      <c r="H50" s="37"/>
      <c r="I50" s="37"/>
    </row>
    <row r="51" spans="1:9" ht="12.75">
      <c r="A51" s="1" t="s">
        <v>5</v>
      </c>
      <c r="C51" s="9"/>
      <c r="D51" s="8"/>
      <c r="E51" s="12"/>
      <c r="F51" s="8"/>
      <c r="I51" s="37"/>
    </row>
    <row r="52" spans="1:9" ht="12.75">
      <c r="A52" t="s">
        <v>12</v>
      </c>
      <c r="B52" t="s">
        <v>7</v>
      </c>
      <c r="C52" s="53">
        <v>5</v>
      </c>
      <c r="D52" s="54">
        <v>7440</v>
      </c>
      <c r="E52" s="12">
        <f>C52*D52</f>
        <v>37200</v>
      </c>
      <c r="F52" s="8">
        <f>E52*1.245</f>
        <v>46314.00000000001</v>
      </c>
      <c r="I52" s="37"/>
    </row>
    <row r="53" spans="1:9" ht="12.75">
      <c r="A53" t="s">
        <v>13</v>
      </c>
      <c r="B53" t="s">
        <v>7</v>
      </c>
      <c r="C53" s="45">
        <v>4</v>
      </c>
      <c r="D53" s="46">
        <v>6480</v>
      </c>
      <c r="E53" s="12">
        <f>C53*D53</f>
        <v>25920</v>
      </c>
      <c r="F53" s="8">
        <f>E53*1.245</f>
        <v>32270.4</v>
      </c>
      <c r="I53" s="37"/>
    </row>
    <row r="54" spans="1:9" ht="12.75">
      <c r="A54" t="s">
        <v>15</v>
      </c>
      <c r="B54" t="s">
        <v>8</v>
      </c>
      <c r="C54" s="45">
        <v>600</v>
      </c>
      <c r="D54" s="46">
        <v>59.4</v>
      </c>
      <c r="E54" s="12">
        <f>C54*D54</f>
        <v>35640</v>
      </c>
      <c r="F54" s="8">
        <f>E54*1.245</f>
        <v>44371.8</v>
      </c>
      <c r="I54" s="37"/>
    </row>
    <row r="55" spans="1:9" ht="13.5" thickBot="1">
      <c r="A55" t="s">
        <v>16</v>
      </c>
      <c r="B55" t="s">
        <v>8</v>
      </c>
      <c r="C55" s="47">
        <v>25</v>
      </c>
      <c r="D55" s="48">
        <v>600</v>
      </c>
      <c r="E55" s="5">
        <f>C55*D55</f>
        <v>15000</v>
      </c>
      <c r="F55" s="13">
        <f>E55*1.245</f>
        <v>18675</v>
      </c>
      <c r="I55" s="37"/>
    </row>
    <row r="56" spans="3:9" ht="12.75">
      <c r="C56" s="10"/>
      <c r="D56" s="11"/>
      <c r="E56" s="15">
        <f>SUM(E52:E55)</f>
        <v>113760</v>
      </c>
      <c r="F56" s="16">
        <f>SUM(F52:F55)</f>
        <v>141631.2</v>
      </c>
      <c r="I56" s="37"/>
    </row>
    <row r="57" ht="12.75">
      <c r="I57" s="37"/>
    </row>
    <row r="58" ht="12.75">
      <c r="A58" s="22" t="s">
        <v>46</v>
      </c>
    </row>
    <row r="59" ht="12.75">
      <c r="A59" s="23" t="s">
        <v>40</v>
      </c>
    </row>
    <row r="60" ht="12.75">
      <c r="A60" s="23" t="s">
        <v>41</v>
      </c>
    </row>
    <row r="61" spans="1:12" ht="12.75">
      <c r="A61" s="23" t="s">
        <v>42</v>
      </c>
      <c r="F61"/>
      <c r="J61" s="4"/>
      <c r="L61"/>
    </row>
    <row r="62" ht="12.75">
      <c r="A62" s="23" t="s">
        <v>44</v>
      </c>
    </row>
    <row r="63" ht="12.75">
      <c r="A63" s="23" t="s">
        <v>43</v>
      </c>
    </row>
    <row r="64" ht="12.75">
      <c r="A64" s="23" t="s">
        <v>45</v>
      </c>
    </row>
    <row r="65" ht="12.75">
      <c r="A65" s="23" t="s">
        <v>34</v>
      </c>
    </row>
    <row r="66" ht="12.75">
      <c r="A66" s="25" t="s">
        <v>31</v>
      </c>
    </row>
    <row r="67" ht="12.75">
      <c r="A67" s="25"/>
    </row>
    <row r="68" ht="12.75">
      <c r="A68" s="25"/>
    </row>
    <row r="69" ht="12.75">
      <c r="A69" s="31"/>
    </row>
    <row r="70" ht="12.75">
      <c r="A70" s="25"/>
    </row>
    <row r="71" ht="12.75">
      <c r="A71" s="25"/>
    </row>
    <row r="72" ht="12.75">
      <c r="A72" s="25"/>
    </row>
    <row r="73" ht="12.75">
      <c r="A73" s="25"/>
    </row>
    <row r="74" ht="12.75">
      <c r="A74" s="25"/>
    </row>
    <row r="75" ht="12.75">
      <c r="A75" s="25"/>
    </row>
    <row r="76" ht="12.75">
      <c r="A76" s="26"/>
    </row>
    <row r="77" ht="12.75">
      <c r="A77" s="24"/>
    </row>
    <row r="78" ht="12.75">
      <c r="A78" s="25"/>
    </row>
    <row r="79" ht="12.75">
      <c r="A79" s="25"/>
    </row>
    <row r="80" ht="12.75">
      <c r="A80" s="25"/>
    </row>
    <row r="81" ht="12.75">
      <c r="A81" s="25"/>
    </row>
    <row r="82" ht="12.75">
      <c r="A82" s="25"/>
    </row>
    <row r="83" ht="12.75">
      <c r="A83" s="25"/>
    </row>
    <row r="84" ht="12.75">
      <c r="A84" s="25"/>
    </row>
    <row r="85" ht="12.75">
      <c r="A85" s="25"/>
    </row>
  </sheetData>
  <sheetProtection password="E833" sheet="1" objects="1" scenarios="1"/>
  <mergeCells count="4">
    <mergeCell ref="C2:D2"/>
    <mergeCell ref="H2:I2"/>
    <mergeCell ref="C1:F1"/>
    <mergeCell ref="E2:F2"/>
  </mergeCells>
  <printOptions/>
  <pageMargins left="0.7480314960629921" right="0.7480314960629921" top="0.984251968503937" bottom="0.7874015748031497" header="0.5118110236220472" footer="0.5118110236220472"/>
  <pageSetup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dimension ref="A1:X15"/>
  <sheetViews>
    <sheetView zoomScalePageLayoutView="0" workbookViewId="0" topLeftCell="A1">
      <selection activeCell="A3" sqref="A3"/>
    </sheetView>
  </sheetViews>
  <sheetFormatPr defaultColWidth="9.140625" defaultRowHeight="12.75"/>
  <cols>
    <col min="1" max="1" width="21.140625" style="0" customWidth="1"/>
    <col min="2" max="2" width="9.57421875" style="0" bestFit="1" customWidth="1"/>
  </cols>
  <sheetData>
    <row r="1" spans="1:6" ht="18">
      <c r="A1" s="27" t="s">
        <v>20</v>
      </c>
      <c r="B1" s="27"/>
      <c r="C1" s="27"/>
      <c r="D1" s="27"/>
      <c r="E1" s="27"/>
      <c r="F1" s="27"/>
    </row>
    <row r="3" spans="1:24" ht="15">
      <c r="A3" s="28" t="s">
        <v>22</v>
      </c>
      <c r="B3" s="29">
        <v>400000</v>
      </c>
      <c r="J3" s="3">
        <v>100000</v>
      </c>
      <c r="K3" s="3">
        <v>200000</v>
      </c>
      <c r="L3" s="3">
        <v>300000</v>
      </c>
      <c r="M3" s="3">
        <v>400000</v>
      </c>
      <c r="N3" s="3">
        <v>500000</v>
      </c>
      <c r="O3" s="3">
        <v>600000</v>
      </c>
      <c r="P3" s="3">
        <v>700000</v>
      </c>
      <c r="Q3" s="3">
        <v>800000</v>
      </c>
      <c r="R3" s="3">
        <v>900000</v>
      </c>
      <c r="S3" s="3">
        <v>1000000</v>
      </c>
      <c r="T3" s="3">
        <v>1100000</v>
      </c>
      <c r="U3" s="3">
        <v>1200000</v>
      </c>
      <c r="V3" s="3">
        <v>1300000</v>
      </c>
      <c r="W3" s="3">
        <v>1400000</v>
      </c>
      <c r="X3" s="3">
        <v>1500000</v>
      </c>
    </row>
    <row r="4" spans="1:24" ht="15">
      <c r="A4" s="28" t="s">
        <v>32</v>
      </c>
      <c r="B4" s="29">
        <v>6</v>
      </c>
      <c r="J4" s="3">
        <f>B4</f>
        <v>6</v>
      </c>
      <c r="K4" s="3">
        <f>J4</f>
        <v>6</v>
      </c>
      <c r="L4" s="3">
        <f aca="true" t="shared" si="0" ref="L4:X4">K4</f>
        <v>6</v>
      </c>
      <c r="M4" s="3">
        <f t="shared" si="0"/>
        <v>6</v>
      </c>
      <c r="N4" s="3">
        <f t="shared" si="0"/>
        <v>6</v>
      </c>
      <c r="O4" s="3">
        <f t="shared" si="0"/>
        <v>6</v>
      </c>
      <c r="P4" s="3">
        <f t="shared" si="0"/>
        <v>6</v>
      </c>
      <c r="Q4" s="3">
        <f t="shared" si="0"/>
        <v>6</v>
      </c>
      <c r="R4" s="3">
        <f t="shared" si="0"/>
        <v>6</v>
      </c>
      <c r="S4" s="3">
        <f t="shared" si="0"/>
        <v>6</v>
      </c>
      <c r="T4" s="3">
        <f t="shared" si="0"/>
        <v>6</v>
      </c>
      <c r="U4" s="3">
        <f t="shared" si="0"/>
        <v>6</v>
      </c>
      <c r="V4" s="3">
        <f t="shared" si="0"/>
        <v>6</v>
      </c>
      <c r="W4" s="3">
        <f t="shared" si="0"/>
        <v>6</v>
      </c>
      <c r="X4" s="3">
        <f t="shared" si="0"/>
        <v>6</v>
      </c>
    </row>
    <row r="5" spans="1:24" ht="15">
      <c r="A5" s="28" t="s">
        <v>23</v>
      </c>
      <c r="B5" s="29">
        <f>2000/B7</f>
        <v>40</v>
      </c>
      <c r="J5" s="3">
        <f>B5</f>
        <v>40</v>
      </c>
      <c r="K5" s="3">
        <f>J5</f>
        <v>40</v>
      </c>
      <c r="L5" s="3">
        <f aca="true" t="shared" si="1" ref="L5:X5">K5</f>
        <v>40</v>
      </c>
      <c r="M5" s="3">
        <f t="shared" si="1"/>
        <v>40</v>
      </c>
      <c r="N5" s="3">
        <f t="shared" si="1"/>
        <v>40</v>
      </c>
      <c r="O5" s="3">
        <f t="shared" si="1"/>
        <v>40</v>
      </c>
      <c r="P5" s="3">
        <f t="shared" si="1"/>
        <v>40</v>
      </c>
      <c r="Q5" s="3">
        <f t="shared" si="1"/>
        <v>40</v>
      </c>
      <c r="R5" s="3">
        <f t="shared" si="1"/>
        <v>40</v>
      </c>
      <c r="S5" s="3">
        <f t="shared" si="1"/>
        <v>40</v>
      </c>
      <c r="T5" s="3">
        <f t="shared" si="1"/>
        <v>40</v>
      </c>
      <c r="U5" s="3">
        <f t="shared" si="1"/>
        <v>40</v>
      </c>
      <c r="V5" s="3">
        <f t="shared" si="1"/>
        <v>40</v>
      </c>
      <c r="W5" s="3">
        <f t="shared" si="1"/>
        <v>40</v>
      </c>
      <c r="X5" s="3">
        <f t="shared" si="1"/>
        <v>40</v>
      </c>
    </row>
    <row r="6" spans="1:24" ht="15">
      <c r="A6" s="28" t="s">
        <v>24</v>
      </c>
      <c r="B6" s="29">
        <v>4</v>
      </c>
      <c r="J6" s="3">
        <f>B6</f>
        <v>4</v>
      </c>
      <c r="K6" s="3">
        <f>J6</f>
        <v>4</v>
      </c>
      <c r="L6" s="3">
        <f aca="true" t="shared" si="2" ref="L6:X6">K6</f>
        <v>4</v>
      </c>
      <c r="M6" s="3">
        <f t="shared" si="2"/>
        <v>4</v>
      </c>
      <c r="N6" s="3">
        <f t="shared" si="2"/>
        <v>4</v>
      </c>
      <c r="O6" s="3">
        <f t="shared" si="2"/>
        <v>4</v>
      </c>
      <c r="P6" s="3">
        <f t="shared" si="2"/>
        <v>4</v>
      </c>
      <c r="Q6" s="3">
        <f t="shared" si="2"/>
        <v>4</v>
      </c>
      <c r="R6" s="3">
        <f t="shared" si="2"/>
        <v>4</v>
      </c>
      <c r="S6" s="3">
        <f t="shared" si="2"/>
        <v>4</v>
      </c>
      <c r="T6" s="3">
        <f t="shared" si="2"/>
        <v>4</v>
      </c>
      <c r="U6" s="3">
        <f t="shared" si="2"/>
        <v>4</v>
      </c>
      <c r="V6" s="3">
        <f t="shared" si="2"/>
        <v>4</v>
      </c>
      <c r="W6" s="3">
        <f t="shared" si="2"/>
        <v>4</v>
      </c>
      <c r="X6" s="3">
        <f t="shared" si="2"/>
        <v>4</v>
      </c>
    </row>
    <row r="7" spans="1:24" ht="15">
      <c r="A7" s="28" t="s">
        <v>25</v>
      </c>
      <c r="B7" s="29">
        <v>50</v>
      </c>
      <c r="J7" s="3">
        <f>B7</f>
        <v>50</v>
      </c>
      <c r="K7" s="3">
        <f>J7</f>
        <v>50</v>
      </c>
      <c r="L7" s="3">
        <f aca="true" t="shared" si="3" ref="L7:X7">K7</f>
        <v>50</v>
      </c>
      <c r="M7" s="3">
        <f t="shared" si="3"/>
        <v>50</v>
      </c>
      <c r="N7" s="3">
        <f t="shared" si="3"/>
        <v>50</v>
      </c>
      <c r="O7" s="3">
        <f t="shared" si="3"/>
        <v>50</v>
      </c>
      <c r="P7" s="3">
        <f t="shared" si="3"/>
        <v>50</v>
      </c>
      <c r="Q7" s="3">
        <f t="shared" si="3"/>
        <v>50</v>
      </c>
      <c r="R7" s="3">
        <f t="shared" si="3"/>
        <v>50</v>
      </c>
      <c r="S7" s="3">
        <f t="shared" si="3"/>
        <v>50</v>
      </c>
      <c r="T7" s="3">
        <f t="shared" si="3"/>
        <v>50</v>
      </c>
      <c r="U7" s="3">
        <f t="shared" si="3"/>
        <v>50</v>
      </c>
      <c r="V7" s="3">
        <f t="shared" si="3"/>
        <v>50</v>
      </c>
      <c r="W7" s="3">
        <f t="shared" si="3"/>
        <v>50</v>
      </c>
      <c r="X7" s="3">
        <f t="shared" si="3"/>
        <v>50</v>
      </c>
    </row>
    <row r="8" spans="1:24" ht="15">
      <c r="A8" s="28" t="s">
        <v>21</v>
      </c>
      <c r="B8" s="29">
        <f>(-PMT(B4/100,B5,B3)+B6/100*B3)/B7</f>
        <v>851.6922873654039</v>
      </c>
      <c r="J8" s="3">
        <f aca="true" t="shared" si="4" ref="J8:X8">(-PMT(J4/100,J5,J3)+J6/100*J3)/J7</f>
        <v>212.92307184135097</v>
      </c>
      <c r="K8" s="3">
        <f t="shared" si="4"/>
        <v>425.84614368270195</v>
      </c>
      <c r="L8" s="3">
        <f t="shared" si="4"/>
        <v>638.769215524053</v>
      </c>
      <c r="M8" s="3">
        <f t="shared" si="4"/>
        <v>851.6922873654039</v>
      </c>
      <c r="N8" s="3">
        <f t="shared" si="4"/>
        <v>1064.6153592067549</v>
      </c>
      <c r="O8" s="3">
        <f t="shared" si="4"/>
        <v>1277.538431048106</v>
      </c>
      <c r="P8" s="3">
        <f t="shared" si="4"/>
        <v>1490.461502889457</v>
      </c>
      <c r="Q8" s="3">
        <f t="shared" si="4"/>
        <v>1703.3845747308078</v>
      </c>
      <c r="R8" s="3">
        <f t="shared" si="4"/>
        <v>1916.3076465721588</v>
      </c>
      <c r="S8" s="3">
        <f t="shared" si="4"/>
        <v>2129.2307184135097</v>
      </c>
      <c r="T8" s="3">
        <f t="shared" si="4"/>
        <v>2342.1537902548607</v>
      </c>
      <c r="U8" s="3">
        <f t="shared" si="4"/>
        <v>2555.076862096212</v>
      </c>
      <c r="V8" s="3">
        <f t="shared" si="4"/>
        <v>2767.999933937563</v>
      </c>
      <c r="W8" s="3">
        <f t="shared" si="4"/>
        <v>2980.923005778914</v>
      </c>
      <c r="X8" s="3">
        <f t="shared" si="4"/>
        <v>3193.8460776202646</v>
      </c>
    </row>
    <row r="10" spans="10:24" ht="12.75">
      <c r="J10" s="3">
        <v>500000</v>
      </c>
      <c r="K10" s="3">
        <v>500000</v>
      </c>
      <c r="L10" s="3">
        <v>500000</v>
      </c>
      <c r="M10" s="3">
        <v>500000</v>
      </c>
      <c r="N10" s="3">
        <v>500000</v>
      </c>
      <c r="O10" s="3">
        <v>500000</v>
      </c>
      <c r="P10" s="3">
        <v>500000</v>
      </c>
      <c r="Q10" s="3">
        <v>500000</v>
      </c>
      <c r="R10" s="3">
        <v>500000</v>
      </c>
      <c r="S10" s="3">
        <v>500000</v>
      </c>
      <c r="T10" s="3">
        <v>500000</v>
      </c>
      <c r="U10" s="3">
        <v>500000</v>
      </c>
      <c r="V10" s="3">
        <v>500000</v>
      </c>
      <c r="W10" s="3">
        <v>500000</v>
      </c>
      <c r="X10" s="3">
        <v>500000</v>
      </c>
    </row>
    <row r="11" spans="10:24" ht="12.75">
      <c r="J11" s="3">
        <v>6</v>
      </c>
      <c r="K11" s="3">
        <v>6</v>
      </c>
      <c r="L11" s="3">
        <v>6</v>
      </c>
      <c r="M11" s="3">
        <v>6</v>
      </c>
      <c r="N11" s="3">
        <v>6</v>
      </c>
      <c r="O11" s="3">
        <v>6</v>
      </c>
      <c r="P11" s="3">
        <v>6</v>
      </c>
      <c r="Q11" s="3">
        <v>6</v>
      </c>
      <c r="R11" s="3">
        <v>6</v>
      </c>
      <c r="S11" s="3">
        <v>6</v>
      </c>
      <c r="T11" s="3">
        <v>6</v>
      </c>
      <c r="U11" s="3">
        <v>6</v>
      </c>
      <c r="V11" s="3">
        <v>6</v>
      </c>
      <c r="W11" s="3">
        <v>6</v>
      </c>
      <c r="X11" s="3">
        <v>6</v>
      </c>
    </row>
    <row r="12" spans="10:24" ht="12.75">
      <c r="J12" s="3">
        <v>12</v>
      </c>
      <c r="K12" s="3">
        <v>12</v>
      </c>
      <c r="L12" s="3">
        <v>12</v>
      </c>
      <c r="M12" s="3">
        <v>12</v>
      </c>
      <c r="N12" s="3">
        <v>12</v>
      </c>
      <c r="O12" s="3">
        <v>12</v>
      </c>
      <c r="P12" s="3">
        <v>12</v>
      </c>
      <c r="Q12" s="3">
        <v>12</v>
      </c>
      <c r="R12" s="3">
        <v>12</v>
      </c>
      <c r="S12" s="3">
        <v>12</v>
      </c>
      <c r="T12" s="3">
        <v>12</v>
      </c>
      <c r="U12" s="3">
        <v>12</v>
      </c>
      <c r="V12" s="3">
        <v>12</v>
      </c>
      <c r="W12" s="3">
        <v>12</v>
      </c>
      <c r="X12" s="3">
        <v>12</v>
      </c>
    </row>
    <row r="13" spans="10:24" ht="12.75">
      <c r="J13" s="3">
        <v>4</v>
      </c>
      <c r="K13" s="3">
        <v>4</v>
      </c>
      <c r="L13" s="3">
        <v>4</v>
      </c>
      <c r="M13" s="3">
        <v>4</v>
      </c>
      <c r="N13" s="3">
        <v>4</v>
      </c>
      <c r="O13" s="3">
        <v>4</v>
      </c>
      <c r="P13" s="3">
        <v>4</v>
      </c>
      <c r="Q13" s="3">
        <v>4</v>
      </c>
      <c r="R13" s="3">
        <v>4</v>
      </c>
      <c r="S13" s="3">
        <v>4</v>
      </c>
      <c r="T13" s="3">
        <v>4</v>
      </c>
      <c r="U13" s="3">
        <v>4</v>
      </c>
      <c r="V13" s="3">
        <v>4</v>
      </c>
      <c r="W13" s="3">
        <v>4</v>
      </c>
      <c r="X13" s="3">
        <v>4</v>
      </c>
    </row>
    <row r="14" spans="10:24" ht="12.75">
      <c r="J14" s="3">
        <v>10</v>
      </c>
      <c r="K14" s="3">
        <v>20</v>
      </c>
      <c r="L14" s="3">
        <v>30</v>
      </c>
      <c r="M14" s="3">
        <v>40</v>
      </c>
      <c r="N14" s="3">
        <v>50</v>
      </c>
      <c r="O14" s="3">
        <v>60</v>
      </c>
      <c r="P14" s="3">
        <v>70</v>
      </c>
      <c r="Q14" s="3">
        <v>80</v>
      </c>
      <c r="R14" s="3">
        <v>90</v>
      </c>
      <c r="S14" s="3">
        <v>100</v>
      </c>
      <c r="T14" s="3">
        <v>110</v>
      </c>
      <c r="U14" s="3">
        <v>120</v>
      </c>
      <c r="V14" s="3">
        <v>130</v>
      </c>
      <c r="W14" s="3">
        <v>140</v>
      </c>
      <c r="X14" s="3">
        <v>150</v>
      </c>
    </row>
    <row r="15" spans="10:24" ht="12.75">
      <c r="J15" s="3">
        <f>(-PMT(J11/100,J12,J10)+J13/100*J10)/J14</f>
        <v>7963.851469033177</v>
      </c>
      <c r="K15" s="3">
        <f aca="true" t="shared" si="5" ref="K15:Q15">(-PMT(K11/100,K12,K10)+K13/100*K10)/K14</f>
        <v>3981.9257345165884</v>
      </c>
      <c r="L15" s="3">
        <f t="shared" si="5"/>
        <v>2654.6171563443922</v>
      </c>
      <c r="M15" s="3">
        <f t="shared" si="5"/>
        <v>1990.9628672582942</v>
      </c>
      <c r="N15" s="3">
        <f t="shared" si="5"/>
        <v>1592.7702938066352</v>
      </c>
      <c r="O15" s="3">
        <f t="shared" si="5"/>
        <v>1327.3085781721961</v>
      </c>
      <c r="P15" s="3">
        <f t="shared" si="5"/>
        <v>1137.6930670047395</v>
      </c>
      <c r="Q15" s="3">
        <f t="shared" si="5"/>
        <v>995.4814336291471</v>
      </c>
      <c r="R15" s="3">
        <f aca="true" t="shared" si="6" ref="R15:X15">(-PMT(R11/100,R12,R10)+R13/100*R10)/R14</f>
        <v>884.8723854481307</v>
      </c>
      <c r="S15" s="3">
        <f t="shared" si="6"/>
        <v>796.3851469033176</v>
      </c>
      <c r="T15" s="3">
        <f t="shared" si="6"/>
        <v>723.9864971848342</v>
      </c>
      <c r="U15" s="3">
        <f t="shared" si="6"/>
        <v>663.6542890860981</v>
      </c>
      <c r="V15" s="3">
        <f t="shared" si="6"/>
        <v>612.6039591563982</v>
      </c>
      <c r="W15" s="3">
        <f t="shared" si="6"/>
        <v>568.8465335023698</v>
      </c>
      <c r="X15" s="3">
        <f t="shared" si="6"/>
        <v>530.9234312688784</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26" sqref="H26"/>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odinn</dc:creator>
  <cp:keywords/>
  <dc:description/>
  <cp:lastModifiedBy>Jóhannes</cp:lastModifiedBy>
  <cp:lastPrinted>2007-01-31T08:35:45Z</cp:lastPrinted>
  <dcterms:created xsi:type="dcterms:W3CDTF">2004-12-30T11:09:37Z</dcterms:created>
  <dcterms:modified xsi:type="dcterms:W3CDTF">2009-06-09T13:57:35Z</dcterms:modified>
  <cp:category/>
  <cp:version/>
  <cp:contentType/>
  <cp:contentStatus/>
</cp:coreProperties>
</file>